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B4EC3262-6F5B-41CE-A1EC-12DF5234EF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321 - Architektonicko-st..." sheetId="2" r:id="rId2"/>
    <sheet name="0322 - Zdravotechnika, vy..." sheetId="3" r:id="rId3"/>
    <sheet name="0323 - Elektroinstalace" sheetId="4" r:id="rId4"/>
    <sheet name="0392 - Vedlejší rozpočtov..." sheetId="5" r:id="rId5"/>
  </sheets>
  <definedNames>
    <definedName name="_xlnm._FilterDatabase" localSheetId="1" hidden="1">'0321 - Architektonicko-st...'!$C$131:$K$1760</definedName>
    <definedName name="_xlnm._FilterDatabase" localSheetId="2" hidden="1">'0322 - Zdravotechnika, vy...'!$C$127:$K$590</definedName>
    <definedName name="_xlnm._FilterDatabase" localSheetId="3" hidden="1">'0323 - Elektroinstalace'!$C$119:$K$176</definedName>
    <definedName name="_xlnm._FilterDatabase" localSheetId="4" hidden="1">'0392 - Vedlejší rozpočtov...'!$C$120:$K$131</definedName>
    <definedName name="_xlnm.Print_Titles" localSheetId="1">'0321 - Architektonicko-st...'!$131:$131</definedName>
    <definedName name="_xlnm.Print_Titles" localSheetId="2">'0322 - Zdravotechnika, vy...'!$127:$127</definedName>
    <definedName name="_xlnm.Print_Titles" localSheetId="3">'0323 - Elektroinstalace'!$119:$119</definedName>
    <definedName name="_xlnm.Print_Titles" localSheetId="4">'0392 - Vedlejší rozpočtov...'!$120:$120</definedName>
    <definedName name="_xlnm.Print_Titles" localSheetId="0">'Rekapitulace stavby'!$92:$92</definedName>
    <definedName name="_xlnm.Print_Area" localSheetId="1">'0321 - Architektonicko-st...'!$C$4:$J$76,'0321 - Architektonicko-st...'!$C$82:$J$113,'0321 - Architektonicko-st...'!$C$119:$K$1760</definedName>
    <definedName name="_xlnm.Print_Area" localSheetId="2">'0322 - Zdravotechnika, vy...'!$C$4:$J$76,'0322 - Zdravotechnika, vy...'!$C$82:$J$109,'0322 - Zdravotechnika, vy...'!$C$115:$K$590</definedName>
    <definedName name="_xlnm.Print_Area" localSheetId="3">'0323 - Elektroinstalace'!$C$4:$J$76,'0323 - Elektroinstalace'!$C$82:$J$101,'0323 - Elektroinstalace'!$C$107:$K$176</definedName>
    <definedName name="_xlnm.Print_Area" localSheetId="4">'0392 - Vedlejší rozpočtov...'!$C$4:$J$76,'0392 - Vedlejší rozpočtov...'!$C$82:$J$102,'0392 - Vedlejší rozpočtov...'!$C$108:$K$131</definedName>
    <definedName name="_xlnm.Print_Area" localSheetId="0">'Rekapitulace stavby'!$D$4:$AO$76,'Rekapitulace stavby'!$C$82:$AQ$99</definedName>
  </definedNames>
  <calcPr calcId="191029"/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31" i="5"/>
  <c r="BH131" i="5"/>
  <c r="BG131" i="5"/>
  <c r="BE131" i="5"/>
  <c r="T131" i="5"/>
  <c r="T130" i="5" s="1"/>
  <c r="R131" i="5"/>
  <c r="R130" i="5"/>
  <c r="P131" i="5"/>
  <c r="P130" i="5" s="1"/>
  <c r="BI129" i="5"/>
  <c r="BH129" i="5"/>
  <c r="BG129" i="5"/>
  <c r="BE129" i="5"/>
  <c r="T129" i="5"/>
  <c r="T128" i="5"/>
  <c r="R129" i="5"/>
  <c r="R128" i="5" s="1"/>
  <c r="P129" i="5"/>
  <c r="P128" i="5" s="1"/>
  <c r="BI127" i="5"/>
  <c r="BH127" i="5"/>
  <c r="BG127" i="5"/>
  <c r="BE127" i="5"/>
  <c r="T127" i="5"/>
  <c r="T126" i="5" s="1"/>
  <c r="T122" i="5" s="1"/>
  <c r="T121" i="5" s="1"/>
  <c r="R127" i="5"/>
  <c r="R126" i="5" s="1"/>
  <c r="P127" i="5"/>
  <c r="P126" i="5" s="1"/>
  <c r="BI124" i="5"/>
  <c r="BH124" i="5"/>
  <c r="BG124" i="5"/>
  <c r="BE124" i="5"/>
  <c r="T124" i="5"/>
  <c r="T123" i="5"/>
  <c r="R124" i="5"/>
  <c r="R123" i="5"/>
  <c r="R122" i="5" s="1"/>
  <c r="R121" i="5" s="1"/>
  <c r="P124" i="5"/>
  <c r="P123" i="5"/>
  <c r="J118" i="5"/>
  <c r="J117" i="5"/>
  <c r="F117" i="5"/>
  <c r="F115" i="5"/>
  <c r="E113" i="5"/>
  <c r="J92" i="5"/>
  <c r="J91" i="5"/>
  <c r="F91" i="5"/>
  <c r="F89" i="5"/>
  <c r="E87" i="5"/>
  <c r="J18" i="5"/>
  <c r="E18" i="5"/>
  <c r="F118" i="5"/>
  <c r="J17" i="5"/>
  <c r="J12" i="5"/>
  <c r="J115" i="5"/>
  <c r="E7" i="5"/>
  <c r="E85" i="5" s="1"/>
  <c r="J37" i="4"/>
  <c r="J36" i="4"/>
  <c r="AY97" i="1"/>
  <c r="J35" i="4"/>
  <c r="AX97" i="1" s="1"/>
  <c r="BI176" i="4"/>
  <c r="BH176" i="4"/>
  <c r="BG176" i="4"/>
  <c r="BE176" i="4"/>
  <c r="T176" i="4"/>
  <c r="T175" i="4"/>
  <c r="R176" i="4"/>
  <c r="R175" i="4" s="1"/>
  <c r="P176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BI123" i="4"/>
  <c r="F37" i="4" s="1"/>
  <c r="BH123" i="4"/>
  <c r="BG123" i="4"/>
  <c r="BE123" i="4"/>
  <c r="T123" i="4"/>
  <c r="R123" i="4"/>
  <c r="P123" i="4"/>
  <c r="J117" i="4"/>
  <c r="J116" i="4"/>
  <c r="F116" i="4"/>
  <c r="F114" i="4"/>
  <c r="E112" i="4"/>
  <c r="J92" i="4"/>
  <c r="J91" i="4"/>
  <c r="F91" i="4"/>
  <c r="F89" i="4"/>
  <c r="E87" i="4"/>
  <c r="J18" i="4"/>
  <c r="E18" i="4"/>
  <c r="F117" i="4" s="1"/>
  <c r="J17" i="4"/>
  <c r="J12" i="4"/>
  <c r="J114" i="4" s="1"/>
  <c r="E7" i="4"/>
  <c r="E110" i="4"/>
  <c r="J37" i="3"/>
  <c r="J36" i="3"/>
  <c r="AY96" i="1" s="1"/>
  <c r="J35" i="3"/>
  <c r="AX96" i="1"/>
  <c r="BI590" i="3"/>
  <c r="BH590" i="3"/>
  <c r="BG590" i="3"/>
  <c r="BE590" i="3"/>
  <c r="T590" i="3"/>
  <c r="R590" i="3"/>
  <c r="P590" i="3"/>
  <c r="BI588" i="3"/>
  <c r="BH588" i="3"/>
  <c r="BG588" i="3"/>
  <c r="BE588" i="3"/>
  <c r="T588" i="3"/>
  <c r="R588" i="3"/>
  <c r="P588" i="3"/>
  <c r="BI587" i="3"/>
  <c r="BH587" i="3"/>
  <c r="BG587" i="3"/>
  <c r="BE587" i="3"/>
  <c r="T587" i="3"/>
  <c r="R587" i="3"/>
  <c r="P587" i="3"/>
  <c r="BI581" i="3"/>
  <c r="BH581" i="3"/>
  <c r="BG581" i="3"/>
  <c r="BE581" i="3"/>
  <c r="T581" i="3"/>
  <c r="R581" i="3"/>
  <c r="P581" i="3"/>
  <c r="BI580" i="3"/>
  <c r="BH580" i="3"/>
  <c r="BG580" i="3"/>
  <c r="BE580" i="3"/>
  <c r="T580" i="3"/>
  <c r="R580" i="3"/>
  <c r="P580" i="3"/>
  <c r="BI579" i="3"/>
  <c r="BH579" i="3"/>
  <c r="BG579" i="3"/>
  <c r="BE579" i="3"/>
  <c r="T579" i="3"/>
  <c r="R579" i="3"/>
  <c r="P579" i="3"/>
  <c r="BI574" i="3"/>
  <c r="BH574" i="3"/>
  <c r="BG574" i="3"/>
  <c r="BE574" i="3"/>
  <c r="T574" i="3"/>
  <c r="R574" i="3"/>
  <c r="P574" i="3"/>
  <c r="BI572" i="3"/>
  <c r="BH572" i="3"/>
  <c r="BG572" i="3"/>
  <c r="BE572" i="3"/>
  <c r="T572" i="3"/>
  <c r="R572" i="3"/>
  <c r="P572" i="3"/>
  <c r="BI567" i="3"/>
  <c r="BH567" i="3"/>
  <c r="BG567" i="3"/>
  <c r="BE567" i="3"/>
  <c r="T567" i="3"/>
  <c r="R567" i="3"/>
  <c r="P567" i="3"/>
  <c r="BI566" i="3"/>
  <c r="BH566" i="3"/>
  <c r="BG566" i="3"/>
  <c r="BE566" i="3"/>
  <c r="T566" i="3"/>
  <c r="R566" i="3"/>
  <c r="P566" i="3"/>
  <c r="BI564" i="3"/>
  <c r="BH564" i="3"/>
  <c r="BG564" i="3"/>
  <c r="BE564" i="3"/>
  <c r="T564" i="3"/>
  <c r="R564" i="3"/>
  <c r="P564" i="3"/>
  <c r="BI554" i="3"/>
  <c r="BH554" i="3"/>
  <c r="BG554" i="3"/>
  <c r="BE554" i="3"/>
  <c r="T554" i="3"/>
  <c r="R554" i="3"/>
  <c r="P554" i="3"/>
  <c r="BI553" i="3"/>
  <c r="BH553" i="3"/>
  <c r="BG553" i="3"/>
  <c r="BE553" i="3"/>
  <c r="T553" i="3"/>
  <c r="R553" i="3"/>
  <c r="P553" i="3"/>
  <c r="BI547" i="3"/>
  <c r="BH547" i="3"/>
  <c r="BG547" i="3"/>
  <c r="BE547" i="3"/>
  <c r="T547" i="3"/>
  <c r="R547" i="3"/>
  <c r="P547" i="3"/>
  <c r="BI537" i="3"/>
  <c r="BH537" i="3"/>
  <c r="BG537" i="3"/>
  <c r="BE537" i="3"/>
  <c r="T537" i="3"/>
  <c r="R537" i="3"/>
  <c r="P537" i="3"/>
  <c r="BI527" i="3"/>
  <c r="BH527" i="3"/>
  <c r="BG527" i="3"/>
  <c r="BE527" i="3"/>
  <c r="T527" i="3"/>
  <c r="R527" i="3"/>
  <c r="P527" i="3"/>
  <c r="BI526" i="3"/>
  <c r="BH526" i="3"/>
  <c r="BG526" i="3"/>
  <c r="BE526" i="3"/>
  <c r="T526" i="3"/>
  <c r="R526" i="3"/>
  <c r="P526" i="3"/>
  <c r="BI519" i="3"/>
  <c r="BH519" i="3"/>
  <c r="BG519" i="3"/>
  <c r="BE519" i="3"/>
  <c r="T519" i="3"/>
  <c r="R519" i="3"/>
  <c r="P519" i="3"/>
  <c r="BI518" i="3"/>
  <c r="BH518" i="3"/>
  <c r="BG518" i="3"/>
  <c r="BE518" i="3"/>
  <c r="T518" i="3"/>
  <c r="R518" i="3"/>
  <c r="P518" i="3"/>
  <c r="BI511" i="3"/>
  <c r="BH511" i="3"/>
  <c r="BG511" i="3"/>
  <c r="BE511" i="3"/>
  <c r="T511" i="3"/>
  <c r="R511" i="3"/>
  <c r="P511" i="3"/>
  <c r="BI509" i="3"/>
  <c r="BH509" i="3"/>
  <c r="BG509" i="3"/>
  <c r="BE509" i="3"/>
  <c r="T509" i="3"/>
  <c r="R509" i="3"/>
  <c r="P509" i="3"/>
  <c r="BI499" i="3"/>
  <c r="BH499" i="3"/>
  <c r="BG499" i="3"/>
  <c r="BE499" i="3"/>
  <c r="T499" i="3"/>
  <c r="R499" i="3"/>
  <c r="P499" i="3"/>
  <c r="BI489" i="3"/>
  <c r="BH489" i="3"/>
  <c r="BG489" i="3"/>
  <c r="BE489" i="3"/>
  <c r="T489" i="3"/>
  <c r="R489" i="3"/>
  <c r="P489" i="3"/>
  <c r="BI486" i="3"/>
  <c r="BH486" i="3"/>
  <c r="BG486" i="3"/>
  <c r="BE486" i="3"/>
  <c r="T486" i="3"/>
  <c r="R486" i="3"/>
  <c r="P486" i="3"/>
  <c r="BI474" i="3"/>
  <c r="BH474" i="3"/>
  <c r="BG474" i="3"/>
  <c r="BE474" i="3"/>
  <c r="T474" i="3"/>
  <c r="R474" i="3"/>
  <c r="P474" i="3"/>
  <c r="BI463" i="3"/>
  <c r="BH463" i="3"/>
  <c r="BG463" i="3"/>
  <c r="BE463" i="3"/>
  <c r="T463" i="3"/>
  <c r="R463" i="3"/>
  <c r="P463" i="3"/>
  <c r="BI453" i="3"/>
  <c r="BH453" i="3"/>
  <c r="BG453" i="3"/>
  <c r="BE453" i="3"/>
  <c r="T453" i="3"/>
  <c r="R453" i="3"/>
  <c r="P453" i="3"/>
  <c r="BI451" i="3"/>
  <c r="BH451" i="3"/>
  <c r="BG451" i="3"/>
  <c r="BE451" i="3"/>
  <c r="T451" i="3"/>
  <c r="R451" i="3"/>
  <c r="P451" i="3"/>
  <c r="BI449" i="3"/>
  <c r="BH449" i="3"/>
  <c r="BG449" i="3"/>
  <c r="BE449" i="3"/>
  <c r="T449" i="3"/>
  <c r="R449" i="3"/>
  <c r="P449" i="3"/>
  <c r="BI440" i="3"/>
  <c r="BH440" i="3"/>
  <c r="BG440" i="3"/>
  <c r="BE440" i="3"/>
  <c r="T440" i="3"/>
  <c r="R440" i="3"/>
  <c r="P440" i="3"/>
  <c r="BI438" i="3"/>
  <c r="BH438" i="3"/>
  <c r="BG438" i="3"/>
  <c r="BE438" i="3"/>
  <c r="T438" i="3"/>
  <c r="R438" i="3"/>
  <c r="P438" i="3"/>
  <c r="BI436" i="3"/>
  <c r="BH436" i="3"/>
  <c r="BG436" i="3"/>
  <c r="BE436" i="3"/>
  <c r="T436" i="3"/>
  <c r="R436" i="3"/>
  <c r="P436" i="3"/>
  <c r="BI433" i="3"/>
  <c r="BH433" i="3"/>
  <c r="BG433" i="3"/>
  <c r="BE433" i="3"/>
  <c r="T433" i="3"/>
  <c r="R433" i="3"/>
  <c r="P433" i="3"/>
  <c r="BI431" i="3"/>
  <c r="BH431" i="3"/>
  <c r="BG431" i="3"/>
  <c r="BE431" i="3"/>
  <c r="T431" i="3"/>
  <c r="R431" i="3"/>
  <c r="P431" i="3"/>
  <c r="BI423" i="3"/>
  <c r="BH423" i="3"/>
  <c r="BG423" i="3"/>
  <c r="BE423" i="3"/>
  <c r="T423" i="3"/>
  <c r="R423" i="3"/>
  <c r="P423" i="3"/>
  <c r="BI421" i="3"/>
  <c r="BH421" i="3"/>
  <c r="BG421" i="3"/>
  <c r="BE421" i="3"/>
  <c r="T421" i="3"/>
  <c r="R421" i="3"/>
  <c r="P421" i="3"/>
  <c r="BI417" i="3"/>
  <c r="BH417" i="3"/>
  <c r="BG417" i="3"/>
  <c r="BE417" i="3"/>
  <c r="T417" i="3"/>
  <c r="R417" i="3"/>
  <c r="P417" i="3"/>
  <c r="BI415" i="3"/>
  <c r="BH415" i="3"/>
  <c r="BG415" i="3"/>
  <c r="BE415" i="3"/>
  <c r="T415" i="3"/>
  <c r="R415" i="3"/>
  <c r="P415" i="3"/>
  <c r="BI413" i="3"/>
  <c r="BH413" i="3"/>
  <c r="BG413" i="3"/>
  <c r="BE413" i="3"/>
  <c r="T413" i="3"/>
  <c r="R413" i="3"/>
  <c r="P413" i="3"/>
  <c r="BI411" i="3"/>
  <c r="BH411" i="3"/>
  <c r="BG411" i="3"/>
  <c r="BE411" i="3"/>
  <c r="T411" i="3"/>
  <c r="R411" i="3"/>
  <c r="P411" i="3"/>
  <c r="BI409" i="3"/>
  <c r="BH409" i="3"/>
  <c r="BG409" i="3"/>
  <c r="BE409" i="3"/>
  <c r="T409" i="3"/>
  <c r="R409" i="3"/>
  <c r="P409" i="3"/>
  <c r="BI407" i="3"/>
  <c r="BH407" i="3"/>
  <c r="BG407" i="3"/>
  <c r="BE407" i="3"/>
  <c r="T407" i="3"/>
  <c r="R407" i="3"/>
  <c r="P407" i="3"/>
  <c r="BI398" i="3"/>
  <c r="BH398" i="3"/>
  <c r="BG398" i="3"/>
  <c r="BE398" i="3"/>
  <c r="T398" i="3"/>
  <c r="R398" i="3"/>
  <c r="P398" i="3"/>
  <c r="BI396" i="3"/>
  <c r="BH396" i="3"/>
  <c r="BG396" i="3"/>
  <c r="BE396" i="3"/>
  <c r="T396" i="3"/>
  <c r="R396" i="3"/>
  <c r="P396" i="3"/>
  <c r="BI387" i="3"/>
  <c r="BH387" i="3"/>
  <c r="BG387" i="3"/>
  <c r="BE387" i="3"/>
  <c r="T387" i="3"/>
  <c r="R387" i="3"/>
  <c r="P387" i="3"/>
  <c r="BI378" i="3"/>
  <c r="BH378" i="3"/>
  <c r="BG378" i="3"/>
  <c r="BE378" i="3"/>
  <c r="T378" i="3"/>
  <c r="R378" i="3"/>
  <c r="P378" i="3"/>
  <c r="BI369" i="3"/>
  <c r="BH369" i="3"/>
  <c r="BG369" i="3"/>
  <c r="BE369" i="3"/>
  <c r="T369" i="3"/>
  <c r="R369" i="3"/>
  <c r="P369" i="3"/>
  <c r="BI360" i="3"/>
  <c r="BH360" i="3"/>
  <c r="BG360" i="3"/>
  <c r="BE360" i="3"/>
  <c r="T360" i="3"/>
  <c r="R360" i="3"/>
  <c r="P360" i="3"/>
  <c r="BI350" i="3"/>
  <c r="BH350" i="3"/>
  <c r="BG350" i="3"/>
  <c r="BE350" i="3"/>
  <c r="T350" i="3"/>
  <c r="T349" i="3" s="1"/>
  <c r="R350" i="3"/>
  <c r="R349" i="3"/>
  <c r="P350" i="3"/>
  <c r="P349" i="3"/>
  <c r="BI348" i="3"/>
  <c r="BH348" i="3"/>
  <c r="BG348" i="3"/>
  <c r="BE348" i="3"/>
  <c r="T348" i="3"/>
  <c r="R348" i="3"/>
  <c r="P348" i="3"/>
  <c r="BI347" i="3"/>
  <c r="BH347" i="3"/>
  <c r="BG347" i="3"/>
  <c r="BE347" i="3"/>
  <c r="T347" i="3"/>
  <c r="R347" i="3"/>
  <c r="P347" i="3"/>
  <c r="BI345" i="3"/>
  <c r="BH345" i="3"/>
  <c r="BG345" i="3"/>
  <c r="BE345" i="3"/>
  <c r="T345" i="3"/>
  <c r="R345" i="3"/>
  <c r="P345" i="3"/>
  <c r="BI334" i="3"/>
  <c r="BH334" i="3"/>
  <c r="BG334" i="3"/>
  <c r="BE334" i="3"/>
  <c r="T334" i="3"/>
  <c r="R334" i="3"/>
  <c r="P334" i="3"/>
  <c r="BI332" i="3"/>
  <c r="BH332" i="3"/>
  <c r="BG332" i="3"/>
  <c r="BE332" i="3"/>
  <c r="T332" i="3"/>
  <c r="R332" i="3"/>
  <c r="P332" i="3"/>
  <c r="BI320" i="3"/>
  <c r="BH320" i="3"/>
  <c r="BG320" i="3"/>
  <c r="BE320" i="3"/>
  <c r="T320" i="3"/>
  <c r="R320" i="3"/>
  <c r="P320" i="3"/>
  <c r="BI308" i="3"/>
  <c r="BH308" i="3"/>
  <c r="BG308" i="3"/>
  <c r="BE308" i="3"/>
  <c r="T308" i="3"/>
  <c r="R308" i="3"/>
  <c r="P308" i="3"/>
  <c r="BI296" i="3"/>
  <c r="BH296" i="3"/>
  <c r="BG296" i="3"/>
  <c r="BE296" i="3"/>
  <c r="T296" i="3"/>
  <c r="R296" i="3"/>
  <c r="P296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1" i="3"/>
  <c r="BH281" i="3"/>
  <c r="BG281" i="3"/>
  <c r="BE281" i="3"/>
  <c r="T281" i="3"/>
  <c r="R281" i="3"/>
  <c r="P281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6" i="3"/>
  <c r="BH266" i="3"/>
  <c r="BG266" i="3"/>
  <c r="BE266" i="3"/>
  <c r="T266" i="3"/>
  <c r="R266" i="3"/>
  <c r="P266" i="3"/>
  <c r="BI254" i="3"/>
  <c r="BH254" i="3"/>
  <c r="BG254" i="3"/>
  <c r="BE254" i="3"/>
  <c r="T254" i="3"/>
  <c r="R254" i="3"/>
  <c r="P254" i="3"/>
  <c r="BI244" i="3"/>
  <c r="BH244" i="3"/>
  <c r="BG244" i="3"/>
  <c r="BE244" i="3"/>
  <c r="T244" i="3"/>
  <c r="R244" i="3"/>
  <c r="P244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3" i="3"/>
  <c r="BH223" i="3"/>
  <c r="BG223" i="3"/>
  <c r="BE223" i="3"/>
  <c r="T223" i="3"/>
  <c r="R223" i="3"/>
  <c r="P223" i="3"/>
  <c r="BI212" i="3"/>
  <c r="BH212" i="3"/>
  <c r="BG212" i="3"/>
  <c r="BE212" i="3"/>
  <c r="T212" i="3"/>
  <c r="R212" i="3"/>
  <c r="P212" i="3"/>
  <c r="BI210" i="3"/>
  <c r="BH210" i="3"/>
  <c r="BG210" i="3"/>
  <c r="BE210" i="3"/>
  <c r="T210" i="3"/>
  <c r="R210" i="3"/>
  <c r="P210" i="3"/>
  <c r="BI208" i="3"/>
  <c r="BH208" i="3"/>
  <c r="BG208" i="3"/>
  <c r="BE208" i="3"/>
  <c r="T208" i="3"/>
  <c r="R208" i="3"/>
  <c r="P208" i="3"/>
  <c r="BI205" i="3"/>
  <c r="BH205" i="3"/>
  <c r="BG205" i="3"/>
  <c r="BE205" i="3"/>
  <c r="T205" i="3"/>
  <c r="R205" i="3"/>
  <c r="P205" i="3"/>
  <c r="BI195" i="3"/>
  <c r="BH195" i="3"/>
  <c r="BG195" i="3"/>
  <c r="BE195" i="3"/>
  <c r="T195" i="3"/>
  <c r="R195" i="3"/>
  <c r="P195" i="3"/>
  <c r="BI185" i="3"/>
  <c r="BH185" i="3"/>
  <c r="BG185" i="3"/>
  <c r="BE185" i="3"/>
  <c r="T185" i="3"/>
  <c r="R185" i="3"/>
  <c r="P185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0" i="3"/>
  <c r="BH180" i="3"/>
  <c r="BG180" i="3"/>
  <c r="BE180" i="3"/>
  <c r="T180" i="3"/>
  <c r="R180" i="3"/>
  <c r="P180" i="3"/>
  <c r="BI170" i="3"/>
  <c r="BH170" i="3"/>
  <c r="BG170" i="3"/>
  <c r="BE170" i="3"/>
  <c r="T170" i="3"/>
  <c r="R170" i="3"/>
  <c r="P170" i="3"/>
  <c r="BI160" i="3"/>
  <c r="BH160" i="3"/>
  <c r="BG160" i="3"/>
  <c r="BE160" i="3"/>
  <c r="T160" i="3"/>
  <c r="R160" i="3"/>
  <c r="P160" i="3"/>
  <c r="BI150" i="3"/>
  <c r="BH150" i="3"/>
  <c r="BG150" i="3"/>
  <c r="BE150" i="3"/>
  <c r="T150" i="3"/>
  <c r="R150" i="3"/>
  <c r="P150" i="3"/>
  <c r="BI140" i="3"/>
  <c r="BH140" i="3"/>
  <c r="BG140" i="3"/>
  <c r="BE140" i="3"/>
  <c r="T140" i="3"/>
  <c r="R140" i="3"/>
  <c r="P140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J125" i="3"/>
  <c r="J124" i="3"/>
  <c r="F124" i="3"/>
  <c r="F122" i="3"/>
  <c r="E120" i="3"/>
  <c r="J92" i="3"/>
  <c r="J91" i="3"/>
  <c r="F91" i="3"/>
  <c r="F89" i="3"/>
  <c r="E87" i="3"/>
  <c r="J18" i="3"/>
  <c r="E18" i="3"/>
  <c r="F125" i="3" s="1"/>
  <c r="J17" i="3"/>
  <c r="J12" i="3"/>
  <c r="J89" i="3" s="1"/>
  <c r="E7" i="3"/>
  <c r="E118" i="3"/>
  <c r="J37" i="2"/>
  <c r="J36" i="2"/>
  <c r="AY95" i="1" s="1"/>
  <c r="J35" i="2"/>
  <c r="AX95" i="1"/>
  <c r="BI1703" i="2"/>
  <c r="BH1703" i="2"/>
  <c r="BG1703" i="2"/>
  <c r="BE1703" i="2"/>
  <c r="T1703" i="2"/>
  <c r="R1703" i="2"/>
  <c r="P1703" i="2"/>
  <c r="BI1685" i="2"/>
  <c r="BH1685" i="2"/>
  <c r="BG1685" i="2"/>
  <c r="BE1685" i="2"/>
  <c r="T1685" i="2"/>
  <c r="R1685" i="2"/>
  <c r="P1685" i="2"/>
  <c r="BI1683" i="2"/>
  <c r="BH1683" i="2"/>
  <c r="BG1683" i="2"/>
  <c r="BE1683" i="2"/>
  <c r="T1683" i="2"/>
  <c r="R1683" i="2"/>
  <c r="P1683" i="2"/>
  <c r="BI1666" i="2"/>
  <c r="BH1666" i="2"/>
  <c r="BG1666" i="2"/>
  <c r="BE1666" i="2"/>
  <c r="T1666" i="2"/>
  <c r="R1666" i="2"/>
  <c r="P1666" i="2"/>
  <c r="BI1653" i="2"/>
  <c r="BH1653" i="2"/>
  <c r="BG1653" i="2"/>
  <c r="BE1653" i="2"/>
  <c r="T1653" i="2"/>
  <c r="R1653" i="2"/>
  <c r="P1653" i="2"/>
  <c r="BI1633" i="2"/>
  <c r="BH1633" i="2"/>
  <c r="BG1633" i="2"/>
  <c r="BE1633" i="2"/>
  <c r="T1633" i="2"/>
  <c r="R1633" i="2"/>
  <c r="P1633" i="2"/>
  <c r="BI1620" i="2"/>
  <c r="BH1620" i="2"/>
  <c r="BG1620" i="2"/>
  <c r="BE1620" i="2"/>
  <c r="T1620" i="2"/>
  <c r="R1620" i="2"/>
  <c r="P1620" i="2"/>
  <c r="BI1605" i="2"/>
  <c r="BH1605" i="2"/>
  <c r="BG1605" i="2"/>
  <c r="BE1605" i="2"/>
  <c r="T1605" i="2"/>
  <c r="R1605" i="2"/>
  <c r="P1605" i="2"/>
  <c r="BI1601" i="2"/>
  <c r="BH1601" i="2"/>
  <c r="BG1601" i="2"/>
  <c r="BE1601" i="2"/>
  <c r="T1601" i="2"/>
  <c r="R1601" i="2"/>
  <c r="P1601" i="2"/>
  <c r="BI1600" i="2"/>
  <c r="BH1600" i="2"/>
  <c r="BG1600" i="2"/>
  <c r="BE1600" i="2"/>
  <c r="T1600" i="2"/>
  <c r="R1600" i="2"/>
  <c r="P1600" i="2"/>
  <c r="BI1597" i="2"/>
  <c r="BH1597" i="2"/>
  <c r="BG1597" i="2"/>
  <c r="BE1597" i="2"/>
  <c r="T1597" i="2"/>
  <c r="R1597" i="2"/>
  <c r="P1597" i="2"/>
  <c r="BI1595" i="2"/>
  <c r="BH1595" i="2"/>
  <c r="BG1595" i="2"/>
  <c r="BE1595" i="2"/>
  <c r="T1595" i="2"/>
  <c r="R1595" i="2"/>
  <c r="P1595" i="2"/>
  <c r="BI1581" i="2"/>
  <c r="BH1581" i="2"/>
  <c r="BG1581" i="2"/>
  <c r="BE1581" i="2"/>
  <c r="T1581" i="2"/>
  <c r="R1581" i="2"/>
  <c r="P1581" i="2"/>
  <c r="BI1567" i="2"/>
  <c r="BH1567" i="2"/>
  <c r="BG1567" i="2"/>
  <c r="BE1567" i="2"/>
  <c r="T1567" i="2"/>
  <c r="R1567" i="2"/>
  <c r="P1567" i="2"/>
  <c r="BI1555" i="2"/>
  <c r="BH1555" i="2"/>
  <c r="BG1555" i="2"/>
  <c r="BE1555" i="2"/>
  <c r="T1555" i="2"/>
  <c r="R1555" i="2"/>
  <c r="P1555" i="2"/>
  <c r="BI1541" i="2"/>
  <c r="BH1541" i="2"/>
  <c r="BG1541" i="2"/>
  <c r="BE1541" i="2"/>
  <c r="T1541" i="2"/>
  <c r="R1541" i="2"/>
  <c r="P1541" i="2"/>
  <c r="BI1539" i="2"/>
  <c r="BH1539" i="2"/>
  <c r="BG1539" i="2"/>
  <c r="BE1539" i="2"/>
  <c r="T1539" i="2"/>
  <c r="R1539" i="2"/>
  <c r="P1539" i="2"/>
  <c r="BI1519" i="2"/>
  <c r="BH1519" i="2"/>
  <c r="BG1519" i="2"/>
  <c r="BE1519" i="2"/>
  <c r="T1519" i="2"/>
  <c r="R1519" i="2"/>
  <c r="P1519" i="2"/>
  <c r="BI1513" i="2"/>
  <c r="BH1513" i="2"/>
  <c r="BG1513" i="2"/>
  <c r="BE1513" i="2"/>
  <c r="T1513" i="2"/>
  <c r="R1513" i="2"/>
  <c r="P1513" i="2"/>
  <c r="BI1511" i="2"/>
  <c r="BH1511" i="2"/>
  <c r="BG1511" i="2"/>
  <c r="BE1511" i="2"/>
  <c r="T1511" i="2"/>
  <c r="R1511" i="2"/>
  <c r="P1511" i="2"/>
  <c r="BI1505" i="2"/>
  <c r="BH1505" i="2"/>
  <c r="BG1505" i="2"/>
  <c r="BE1505" i="2"/>
  <c r="T1505" i="2"/>
  <c r="R1505" i="2"/>
  <c r="P1505" i="2"/>
  <c r="BI1503" i="2"/>
  <c r="BH1503" i="2"/>
  <c r="BG1503" i="2"/>
  <c r="BE1503" i="2"/>
  <c r="T1503" i="2"/>
  <c r="R1503" i="2"/>
  <c r="P1503" i="2"/>
  <c r="BI1482" i="2"/>
  <c r="BH1482" i="2"/>
  <c r="BG1482" i="2"/>
  <c r="BE1482" i="2"/>
  <c r="T1482" i="2"/>
  <c r="R1482" i="2"/>
  <c r="P1482" i="2"/>
  <c r="BI1480" i="2"/>
  <c r="BH1480" i="2"/>
  <c r="BG1480" i="2"/>
  <c r="BE1480" i="2"/>
  <c r="T1480" i="2"/>
  <c r="R1480" i="2"/>
  <c r="P1480" i="2"/>
  <c r="BI1441" i="2"/>
  <c r="BH1441" i="2"/>
  <c r="BG1441" i="2"/>
  <c r="BE1441" i="2"/>
  <c r="T1441" i="2"/>
  <c r="R1441" i="2"/>
  <c r="P1441" i="2"/>
  <c r="BI1439" i="2"/>
  <c r="BH1439" i="2"/>
  <c r="BG1439" i="2"/>
  <c r="BE1439" i="2"/>
  <c r="T1439" i="2"/>
  <c r="R1439" i="2"/>
  <c r="P1439" i="2"/>
  <c r="BI1433" i="2"/>
  <c r="BH1433" i="2"/>
  <c r="BG1433" i="2"/>
  <c r="BE1433" i="2"/>
  <c r="T1433" i="2"/>
  <c r="R1433" i="2"/>
  <c r="P1433" i="2"/>
  <c r="BI1411" i="2"/>
  <c r="BH1411" i="2"/>
  <c r="BG1411" i="2"/>
  <c r="BE1411" i="2"/>
  <c r="T1411" i="2"/>
  <c r="R1411" i="2"/>
  <c r="P1411" i="2"/>
  <c r="BI1409" i="2"/>
  <c r="BH1409" i="2"/>
  <c r="BG1409" i="2"/>
  <c r="BE1409" i="2"/>
  <c r="T1409" i="2"/>
  <c r="R1409" i="2"/>
  <c r="P1409" i="2"/>
  <c r="BI1379" i="2"/>
  <c r="BH1379" i="2"/>
  <c r="BG1379" i="2"/>
  <c r="BE1379" i="2"/>
  <c r="T1379" i="2"/>
  <c r="R1379" i="2"/>
  <c r="P1379" i="2"/>
  <c r="BI1378" i="2"/>
  <c r="BH1378" i="2"/>
  <c r="BG1378" i="2"/>
  <c r="BE1378" i="2"/>
  <c r="T1378" i="2"/>
  <c r="R1378" i="2"/>
  <c r="P1378" i="2"/>
  <c r="BI1375" i="2"/>
  <c r="BH1375" i="2"/>
  <c r="BG1375" i="2"/>
  <c r="BE1375" i="2"/>
  <c r="T1375" i="2"/>
  <c r="R1375" i="2"/>
  <c r="P1375" i="2"/>
  <c r="BI1373" i="2"/>
  <c r="BH1373" i="2"/>
  <c r="BG1373" i="2"/>
  <c r="BE1373" i="2"/>
  <c r="T1373" i="2"/>
  <c r="R1373" i="2"/>
  <c r="P1373" i="2"/>
  <c r="BI1371" i="2"/>
  <c r="BH1371" i="2"/>
  <c r="BG1371" i="2"/>
  <c r="BE1371" i="2"/>
  <c r="T1371" i="2"/>
  <c r="R1371" i="2"/>
  <c r="P1371" i="2"/>
  <c r="BI1351" i="2"/>
  <c r="BH1351" i="2"/>
  <c r="BG1351" i="2"/>
  <c r="BE1351" i="2"/>
  <c r="T1351" i="2"/>
  <c r="R1351" i="2"/>
  <c r="P1351" i="2"/>
  <c r="BI1349" i="2"/>
  <c r="BH1349" i="2"/>
  <c r="BG1349" i="2"/>
  <c r="BE1349" i="2"/>
  <c r="T1349" i="2"/>
  <c r="R1349" i="2"/>
  <c r="P1349" i="2"/>
  <c r="BI1329" i="2"/>
  <c r="BH1329" i="2"/>
  <c r="BG1329" i="2"/>
  <c r="BE1329" i="2"/>
  <c r="T1329" i="2"/>
  <c r="R1329" i="2"/>
  <c r="P1329" i="2"/>
  <c r="BI1309" i="2"/>
  <c r="BH1309" i="2"/>
  <c r="BG1309" i="2"/>
  <c r="BE1309" i="2"/>
  <c r="T1309" i="2"/>
  <c r="R1309" i="2"/>
  <c r="P1309" i="2"/>
  <c r="BI1307" i="2"/>
  <c r="BH1307" i="2"/>
  <c r="BG1307" i="2"/>
  <c r="BE1307" i="2"/>
  <c r="T1307" i="2"/>
  <c r="R1307" i="2"/>
  <c r="P1307" i="2"/>
  <c r="BI1287" i="2"/>
  <c r="BH1287" i="2"/>
  <c r="BG1287" i="2"/>
  <c r="BE1287" i="2"/>
  <c r="T1287" i="2"/>
  <c r="R1287" i="2"/>
  <c r="P1287" i="2"/>
  <c r="BI1273" i="2"/>
  <c r="BH1273" i="2"/>
  <c r="BG1273" i="2"/>
  <c r="BE1273" i="2"/>
  <c r="T1273" i="2"/>
  <c r="R1273" i="2"/>
  <c r="P1273" i="2"/>
  <c r="BI1272" i="2"/>
  <c r="BH1272" i="2"/>
  <c r="BG1272" i="2"/>
  <c r="BE1272" i="2"/>
  <c r="T1272" i="2"/>
  <c r="R1272" i="2"/>
  <c r="P1272" i="2"/>
  <c r="BI1271" i="2"/>
  <c r="BH1271" i="2"/>
  <c r="BG1271" i="2"/>
  <c r="BE1271" i="2"/>
  <c r="T1271" i="2"/>
  <c r="R1271" i="2"/>
  <c r="P1271" i="2"/>
  <c r="BI1251" i="2"/>
  <c r="BH1251" i="2"/>
  <c r="BG1251" i="2"/>
  <c r="BE1251" i="2"/>
  <c r="T1251" i="2"/>
  <c r="R1251" i="2"/>
  <c r="P1251" i="2"/>
  <c r="BI1237" i="2"/>
  <c r="BH1237" i="2"/>
  <c r="BG1237" i="2"/>
  <c r="BE1237" i="2"/>
  <c r="T1237" i="2"/>
  <c r="R1237" i="2"/>
  <c r="P1237" i="2"/>
  <c r="BI1235" i="2"/>
  <c r="BH1235" i="2"/>
  <c r="BG1235" i="2"/>
  <c r="BE1235" i="2"/>
  <c r="T1235" i="2"/>
  <c r="R1235" i="2"/>
  <c r="P1235" i="2"/>
  <c r="BI1211" i="2"/>
  <c r="BH1211" i="2"/>
  <c r="BG1211" i="2"/>
  <c r="BE1211" i="2"/>
  <c r="T1211" i="2"/>
  <c r="R1211" i="2"/>
  <c r="P1211" i="2"/>
  <c r="BI1209" i="2"/>
  <c r="BH1209" i="2"/>
  <c r="BG1209" i="2"/>
  <c r="BE1209" i="2"/>
  <c r="T1209" i="2"/>
  <c r="R1209" i="2"/>
  <c r="P1209" i="2"/>
  <c r="BI1185" i="2"/>
  <c r="BH1185" i="2"/>
  <c r="BG1185" i="2"/>
  <c r="BE1185" i="2"/>
  <c r="T1185" i="2"/>
  <c r="R1185" i="2"/>
  <c r="P1185" i="2"/>
  <c r="BI1161" i="2"/>
  <c r="BH1161" i="2"/>
  <c r="BG1161" i="2"/>
  <c r="BE1161" i="2"/>
  <c r="T1161" i="2"/>
  <c r="R1161" i="2"/>
  <c r="P1161" i="2"/>
  <c r="BI1159" i="2"/>
  <c r="BH1159" i="2"/>
  <c r="BG1159" i="2"/>
  <c r="BE1159" i="2"/>
  <c r="T1159" i="2"/>
  <c r="R1159" i="2"/>
  <c r="P1159" i="2"/>
  <c r="BI1147" i="2"/>
  <c r="BH1147" i="2"/>
  <c r="BG1147" i="2"/>
  <c r="BE1147" i="2"/>
  <c r="T1147" i="2"/>
  <c r="R1147" i="2"/>
  <c r="P1147" i="2"/>
  <c r="BI1137" i="2"/>
  <c r="BH1137" i="2"/>
  <c r="BG1137" i="2"/>
  <c r="BE1137" i="2"/>
  <c r="T1137" i="2"/>
  <c r="R1137" i="2"/>
  <c r="P1137" i="2"/>
  <c r="BI1135" i="2"/>
  <c r="BH1135" i="2"/>
  <c r="BG1135" i="2"/>
  <c r="BE1135" i="2"/>
  <c r="T1135" i="2"/>
  <c r="R1135" i="2"/>
  <c r="P1135" i="2"/>
  <c r="BI1129" i="2"/>
  <c r="BH1129" i="2"/>
  <c r="BG1129" i="2"/>
  <c r="BE1129" i="2"/>
  <c r="T1129" i="2"/>
  <c r="R1129" i="2"/>
  <c r="P1129" i="2"/>
  <c r="BI1127" i="2"/>
  <c r="BH1127" i="2"/>
  <c r="BG1127" i="2"/>
  <c r="BE1127" i="2"/>
  <c r="T1127" i="2"/>
  <c r="R1127" i="2"/>
  <c r="P1127" i="2"/>
  <c r="BI1107" i="2"/>
  <c r="BH1107" i="2"/>
  <c r="BG1107" i="2"/>
  <c r="BE1107" i="2"/>
  <c r="T1107" i="2"/>
  <c r="R1107" i="2"/>
  <c r="P1107" i="2"/>
  <c r="BI1105" i="2"/>
  <c r="BH1105" i="2"/>
  <c r="BG1105" i="2"/>
  <c r="BE1105" i="2"/>
  <c r="T1105" i="2"/>
  <c r="R1105" i="2"/>
  <c r="P1105" i="2"/>
  <c r="BI1099" i="2"/>
  <c r="BH1099" i="2"/>
  <c r="BG1099" i="2"/>
  <c r="BE1099" i="2"/>
  <c r="T1099" i="2"/>
  <c r="R1099" i="2"/>
  <c r="P1099" i="2"/>
  <c r="BI1097" i="2"/>
  <c r="BH1097" i="2"/>
  <c r="BG1097" i="2"/>
  <c r="BE1097" i="2"/>
  <c r="T1097" i="2"/>
  <c r="R1097" i="2"/>
  <c r="P1097" i="2"/>
  <c r="BI1084" i="2"/>
  <c r="BH1084" i="2"/>
  <c r="BG1084" i="2"/>
  <c r="BE1084" i="2"/>
  <c r="T1084" i="2"/>
  <c r="R1084" i="2"/>
  <c r="P1084" i="2"/>
  <c r="BI1081" i="2"/>
  <c r="BH1081" i="2"/>
  <c r="BG1081" i="2"/>
  <c r="BE1081" i="2"/>
  <c r="T1081" i="2"/>
  <c r="R1081" i="2"/>
  <c r="P1081" i="2"/>
  <c r="BI1065" i="2"/>
  <c r="BH1065" i="2"/>
  <c r="BG1065" i="2"/>
  <c r="BE1065" i="2"/>
  <c r="T1065" i="2"/>
  <c r="R1065" i="2"/>
  <c r="P1065" i="2"/>
  <c r="BI1041" i="2"/>
  <c r="BH1041" i="2"/>
  <c r="BG1041" i="2"/>
  <c r="BE1041" i="2"/>
  <c r="T1041" i="2"/>
  <c r="R1041" i="2"/>
  <c r="P1041" i="2"/>
  <c r="BI1024" i="2"/>
  <c r="BH1024" i="2"/>
  <c r="BG1024" i="2"/>
  <c r="BE1024" i="2"/>
  <c r="T1024" i="2"/>
  <c r="R1024" i="2"/>
  <c r="P1024" i="2"/>
  <c r="BI1000" i="2"/>
  <c r="BH1000" i="2"/>
  <c r="BG1000" i="2"/>
  <c r="BE1000" i="2"/>
  <c r="T1000" i="2"/>
  <c r="R1000" i="2"/>
  <c r="P1000" i="2"/>
  <c r="BI976" i="2"/>
  <c r="BH976" i="2"/>
  <c r="BG976" i="2"/>
  <c r="BE976" i="2"/>
  <c r="T976" i="2"/>
  <c r="R976" i="2"/>
  <c r="P976" i="2"/>
  <c r="BI974" i="2"/>
  <c r="BH974" i="2"/>
  <c r="BG974" i="2"/>
  <c r="BE974" i="2"/>
  <c r="T974" i="2"/>
  <c r="R974" i="2"/>
  <c r="P974" i="2"/>
  <c r="BI962" i="2"/>
  <c r="BH962" i="2"/>
  <c r="BG962" i="2"/>
  <c r="BE962" i="2"/>
  <c r="T962" i="2"/>
  <c r="R962" i="2"/>
  <c r="P962" i="2"/>
  <c r="BI951" i="2"/>
  <c r="BH951" i="2"/>
  <c r="BG951" i="2"/>
  <c r="BE951" i="2"/>
  <c r="T951" i="2"/>
  <c r="R951" i="2"/>
  <c r="P951" i="2"/>
  <c r="BI947" i="2"/>
  <c r="BH947" i="2"/>
  <c r="BG947" i="2"/>
  <c r="BE947" i="2"/>
  <c r="T947" i="2"/>
  <c r="R947" i="2"/>
  <c r="P947" i="2"/>
  <c r="BI946" i="2"/>
  <c r="BH946" i="2"/>
  <c r="BG946" i="2"/>
  <c r="BE946" i="2"/>
  <c r="T946" i="2"/>
  <c r="R946" i="2"/>
  <c r="P946" i="2"/>
  <c r="BI944" i="2"/>
  <c r="BH944" i="2"/>
  <c r="BG944" i="2"/>
  <c r="BE944" i="2"/>
  <c r="T944" i="2"/>
  <c r="R944" i="2"/>
  <c r="P944" i="2"/>
  <c r="BI942" i="2"/>
  <c r="BH942" i="2"/>
  <c r="BG942" i="2"/>
  <c r="BE942" i="2"/>
  <c r="T942" i="2"/>
  <c r="R942" i="2"/>
  <c r="P942" i="2"/>
  <c r="BI941" i="2"/>
  <c r="BH941" i="2"/>
  <c r="BG941" i="2"/>
  <c r="BE941" i="2"/>
  <c r="T941" i="2"/>
  <c r="R941" i="2"/>
  <c r="P941" i="2"/>
  <c r="BI937" i="2"/>
  <c r="BH937" i="2"/>
  <c r="BG937" i="2"/>
  <c r="BE937" i="2"/>
  <c r="T937" i="2"/>
  <c r="R937" i="2"/>
  <c r="P937" i="2"/>
  <c r="BI936" i="2"/>
  <c r="BH936" i="2"/>
  <c r="BG936" i="2"/>
  <c r="BE936" i="2"/>
  <c r="T936" i="2"/>
  <c r="R936" i="2"/>
  <c r="P936" i="2"/>
  <c r="BI932" i="2"/>
  <c r="BH932" i="2"/>
  <c r="BG932" i="2"/>
  <c r="BE932" i="2"/>
  <c r="T932" i="2"/>
  <c r="R932" i="2"/>
  <c r="P932" i="2"/>
  <c r="BI931" i="2"/>
  <c r="BH931" i="2"/>
  <c r="BG931" i="2"/>
  <c r="BE931" i="2"/>
  <c r="T931" i="2"/>
  <c r="R931" i="2"/>
  <c r="P931" i="2"/>
  <c r="BI929" i="2"/>
  <c r="BH929" i="2"/>
  <c r="BG929" i="2"/>
  <c r="BE929" i="2"/>
  <c r="T929" i="2"/>
  <c r="R929" i="2"/>
  <c r="P929" i="2"/>
  <c r="BI925" i="2"/>
  <c r="BH925" i="2"/>
  <c r="BG925" i="2"/>
  <c r="BE925" i="2"/>
  <c r="T925" i="2"/>
  <c r="R925" i="2"/>
  <c r="P925" i="2"/>
  <c r="BI921" i="2"/>
  <c r="BH921" i="2"/>
  <c r="BG921" i="2"/>
  <c r="BE921" i="2"/>
  <c r="T921" i="2"/>
  <c r="R921" i="2"/>
  <c r="P921" i="2"/>
  <c r="BI915" i="2"/>
  <c r="BH915" i="2"/>
  <c r="BG915" i="2"/>
  <c r="BE915" i="2"/>
  <c r="T915" i="2"/>
  <c r="R915" i="2"/>
  <c r="P915" i="2"/>
  <c r="BI914" i="2"/>
  <c r="BH914" i="2"/>
  <c r="BG914" i="2"/>
  <c r="BE914" i="2"/>
  <c r="T914" i="2"/>
  <c r="R914" i="2"/>
  <c r="P914" i="2"/>
  <c r="BI912" i="2"/>
  <c r="BH912" i="2"/>
  <c r="BG912" i="2"/>
  <c r="BE912" i="2"/>
  <c r="T912" i="2"/>
  <c r="R912" i="2"/>
  <c r="P912" i="2"/>
  <c r="BI911" i="2"/>
  <c r="BH911" i="2"/>
  <c r="BG911" i="2"/>
  <c r="BE911" i="2"/>
  <c r="T911" i="2"/>
  <c r="R911" i="2"/>
  <c r="P911" i="2"/>
  <c r="BI909" i="2"/>
  <c r="BH909" i="2"/>
  <c r="BG909" i="2"/>
  <c r="BE909" i="2"/>
  <c r="T909" i="2"/>
  <c r="R909" i="2"/>
  <c r="P909" i="2"/>
  <c r="BI908" i="2"/>
  <c r="BH908" i="2"/>
  <c r="BG908" i="2"/>
  <c r="BE908" i="2"/>
  <c r="T908" i="2"/>
  <c r="R908" i="2"/>
  <c r="P908" i="2"/>
  <c r="BI905" i="2"/>
  <c r="BH905" i="2"/>
  <c r="BG905" i="2"/>
  <c r="BE905" i="2"/>
  <c r="T905" i="2"/>
  <c r="R905" i="2"/>
  <c r="P905" i="2"/>
  <c r="BI904" i="2"/>
  <c r="BH904" i="2"/>
  <c r="BG904" i="2"/>
  <c r="BE904" i="2"/>
  <c r="T904" i="2"/>
  <c r="R904" i="2"/>
  <c r="P904" i="2"/>
  <c r="BI900" i="2"/>
  <c r="BH900" i="2"/>
  <c r="BG900" i="2"/>
  <c r="BE900" i="2"/>
  <c r="T900" i="2"/>
  <c r="R900" i="2"/>
  <c r="P900" i="2"/>
  <c r="BI899" i="2"/>
  <c r="BH899" i="2"/>
  <c r="BG899" i="2"/>
  <c r="BE899" i="2"/>
  <c r="T899" i="2"/>
  <c r="R899" i="2"/>
  <c r="P899" i="2"/>
  <c r="BI897" i="2"/>
  <c r="BH897" i="2"/>
  <c r="BG897" i="2"/>
  <c r="BE897" i="2"/>
  <c r="T897" i="2"/>
  <c r="R897" i="2"/>
  <c r="P897" i="2"/>
  <c r="BI895" i="2"/>
  <c r="BH895" i="2"/>
  <c r="BG895" i="2"/>
  <c r="BE895" i="2"/>
  <c r="T895" i="2"/>
  <c r="R895" i="2"/>
  <c r="P895" i="2"/>
  <c r="BI893" i="2"/>
  <c r="BH893" i="2"/>
  <c r="BG893" i="2"/>
  <c r="BE893" i="2"/>
  <c r="T893" i="2"/>
  <c r="R893" i="2"/>
  <c r="P893" i="2"/>
  <c r="BI891" i="2"/>
  <c r="BH891" i="2"/>
  <c r="BG891" i="2"/>
  <c r="BE891" i="2"/>
  <c r="T891" i="2"/>
  <c r="R891" i="2"/>
  <c r="P891" i="2"/>
  <c r="BI890" i="2"/>
  <c r="BH890" i="2"/>
  <c r="BG890" i="2"/>
  <c r="BE890" i="2"/>
  <c r="T890" i="2"/>
  <c r="R890" i="2"/>
  <c r="P890" i="2"/>
  <c r="BI888" i="2"/>
  <c r="BH888" i="2"/>
  <c r="BG888" i="2"/>
  <c r="BE888" i="2"/>
  <c r="T888" i="2"/>
  <c r="R888" i="2"/>
  <c r="P888" i="2"/>
  <c r="BI886" i="2"/>
  <c r="BH886" i="2"/>
  <c r="BG886" i="2"/>
  <c r="BE886" i="2"/>
  <c r="T886" i="2"/>
  <c r="R886" i="2"/>
  <c r="P886" i="2"/>
  <c r="BI881" i="2"/>
  <c r="BH881" i="2"/>
  <c r="BG881" i="2"/>
  <c r="BE881" i="2"/>
  <c r="T881" i="2"/>
  <c r="R881" i="2"/>
  <c r="P881" i="2"/>
  <c r="BI879" i="2"/>
  <c r="BH879" i="2"/>
  <c r="BG879" i="2"/>
  <c r="BE879" i="2"/>
  <c r="T879" i="2"/>
  <c r="R879" i="2"/>
  <c r="P879" i="2"/>
  <c r="BI878" i="2"/>
  <c r="BH878" i="2"/>
  <c r="BG878" i="2"/>
  <c r="BE878" i="2"/>
  <c r="T878" i="2"/>
  <c r="R878" i="2"/>
  <c r="P878" i="2"/>
  <c r="BI877" i="2"/>
  <c r="BH877" i="2"/>
  <c r="BG877" i="2"/>
  <c r="BE877" i="2"/>
  <c r="T877" i="2"/>
  <c r="R877" i="2"/>
  <c r="P877" i="2"/>
  <c r="BI867" i="2"/>
  <c r="BH867" i="2"/>
  <c r="BG867" i="2"/>
  <c r="BE867" i="2"/>
  <c r="T867" i="2"/>
  <c r="R867" i="2"/>
  <c r="P867" i="2"/>
  <c r="BI864" i="2"/>
  <c r="BH864" i="2"/>
  <c r="BG864" i="2"/>
  <c r="BE864" i="2"/>
  <c r="T864" i="2"/>
  <c r="R864" i="2"/>
  <c r="P864" i="2"/>
  <c r="BI862" i="2"/>
  <c r="BH862" i="2"/>
  <c r="BG862" i="2"/>
  <c r="BE862" i="2"/>
  <c r="T862" i="2"/>
  <c r="R862" i="2"/>
  <c r="P862" i="2"/>
  <c r="BI861" i="2"/>
  <c r="BH861" i="2"/>
  <c r="BG861" i="2"/>
  <c r="BE861" i="2"/>
  <c r="T861" i="2"/>
  <c r="R861" i="2"/>
  <c r="P861" i="2"/>
  <c r="BI858" i="2"/>
  <c r="BH858" i="2"/>
  <c r="BG858" i="2"/>
  <c r="BE858" i="2"/>
  <c r="T858" i="2"/>
  <c r="R858" i="2"/>
  <c r="P858" i="2"/>
  <c r="BI856" i="2"/>
  <c r="BH856" i="2"/>
  <c r="BG856" i="2"/>
  <c r="BE856" i="2"/>
  <c r="T856" i="2"/>
  <c r="R856" i="2"/>
  <c r="P856" i="2"/>
  <c r="BI843" i="2"/>
  <c r="BH843" i="2"/>
  <c r="BG843" i="2"/>
  <c r="BE843" i="2"/>
  <c r="T843" i="2"/>
  <c r="R843" i="2"/>
  <c r="P843" i="2"/>
  <c r="BI842" i="2"/>
  <c r="BH842" i="2"/>
  <c r="BG842" i="2"/>
  <c r="BE842" i="2"/>
  <c r="T842" i="2"/>
  <c r="R842" i="2"/>
  <c r="P842" i="2"/>
  <c r="BI840" i="2"/>
  <c r="BH840" i="2"/>
  <c r="BG840" i="2"/>
  <c r="BE840" i="2"/>
  <c r="T840" i="2"/>
  <c r="R840" i="2"/>
  <c r="P840" i="2"/>
  <c r="BI839" i="2"/>
  <c r="BH839" i="2"/>
  <c r="BG839" i="2"/>
  <c r="BE839" i="2"/>
  <c r="T839" i="2"/>
  <c r="R839" i="2"/>
  <c r="P839" i="2"/>
  <c r="BI837" i="2"/>
  <c r="BH837" i="2"/>
  <c r="BG837" i="2"/>
  <c r="BE837" i="2"/>
  <c r="T837" i="2"/>
  <c r="R837" i="2"/>
  <c r="P837" i="2"/>
  <c r="BI836" i="2"/>
  <c r="BH836" i="2"/>
  <c r="BG836" i="2"/>
  <c r="BE836" i="2"/>
  <c r="T836" i="2"/>
  <c r="R836" i="2"/>
  <c r="P836" i="2"/>
  <c r="BI834" i="2"/>
  <c r="BH834" i="2"/>
  <c r="BG834" i="2"/>
  <c r="BE834" i="2"/>
  <c r="T834" i="2"/>
  <c r="R834" i="2"/>
  <c r="P834" i="2"/>
  <c r="BI833" i="2"/>
  <c r="BH833" i="2"/>
  <c r="BG833" i="2"/>
  <c r="BE833" i="2"/>
  <c r="T833" i="2"/>
  <c r="R833" i="2"/>
  <c r="P833" i="2"/>
  <c r="BI831" i="2"/>
  <c r="BH831" i="2"/>
  <c r="BG831" i="2"/>
  <c r="BE831" i="2"/>
  <c r="T831" i="2"/>
  <c r="R831" i="2"/>
  <c r="P831" i="2"/>
  <c r="BI830" i="2"/>
  <c r="BH830" i="2"/>
  <c r="BG830" i="2"/>
  <c r="BE830" i="2"/>
  <c r="T830" i="2"/>
  <c r="R830" i="2"/>
  <c r="P830" i="2"/>
  <c r="BI826" i="2"/>
  <c r="BH826" i="2"/>
  <c r="BG826" i="2"/>
  <c r="BE826" i="2"/>
  <c r="T826" i="2"/>
  <c r="R826" i="2"/>
  <c r="P826" i="2"/>
  <c r="BI824" i="2"/>
  <c r="BH824" i="2"/>
  <c r="BG824" i="2"/>
  <c r="BE824" i="2"/>
  <c r="T824" i="2"/>
  <c r="R824" i="2"/>
  <c r="P824" i="2"/>
  <c r="BI823" i="2"/>
  <c r="BH823" i="2"/>
  <c r="BG823" i="2"/>
  <c r="BE823" i="2"/>
  <c r="T823" i="2"/>
  <c r="R823" i="2"/>
  <c r="P823" i="2"/>
  <c r="BI822" i="2"/>
  <c r="BH822" i="2"/>
  <c r="BG822" i="2"/>
  <c r="BE822" i="2"/>
  <c r="T822" i="2"/>
  <c r="R822" i="2"/>
  <c r="P822" i="2"/>
  <c r="BI818" i="2"/>
  <c r="BH818" i="2"/>
  <c r="BG818" i="2"/>
  <c r="BE818" i="2"/>
  <c r="T818" i="2"/>
  <c r="R818" i="2"/>
  <c r="P818" i="2"/>
  <c r="BI817" i="2"/>
  <c r="BH817" i="2"/>
  <c r="BG817" i="2"/>
  <c r="BE817" i="2"/>
  <c r="T817" i="2"/>
  <c r="R817" i="2"/>
  <c r="P817" i="2"/>
  <c r="BI815" i="2"/>
  <c r="BH815" i="2"/>
  <c r="BG815" i="2"/>
  <c r="BE815" i="2"/>
  <c r="T815" i="2"/>
  <c r="R815" i="2"/>
  <c r="P815" i="2"/>
  <c r="BI814" i="2"/>
  <c r="BH814" i="2"/>
  <c r="BG814" i="2"/>
  <c r="BE814" i="2"/>
  <c r="T814" i="2"/>
  <c r="R814" i="2"/>
  <c r="P814" i="2"/>
  <c r="BI813" i="2"/>
  <c r="BH813" i="2"/>
  <c r="BG813" i="2"/>
  <c r="BE813" i="2"/>
  <c r="T813" i="2"/>
  <c r="R813" i="2"/>
  <c r="P813" i="2"/>
  <c r="BI809" i="2"/>
  <c r="BH809" i="2"/>
  <c r="BG809" i="2"/>
  <c r="BE809" i="2"/>
  <c r="T809" i="2"/>
  <c r="R809" i="2"/>
  <c r="P809" i="2"/>
  <c r="BI808" i="2"/>
  <c r="BH808" i="2"/>
  <c r="BG808" i="2"/>
  <c r="BE808" i="2"/>
  <c r="T808" i="2"/>
  <c r="R808" i="2"/>
  <c r="P808" i="2"/>
  <c r="BI807" i="2"/>
  <c r="BH807" i="2"/>
  <c r="BG807" i="2"/>
  <c r="BE807" i="2"/>
  <c r="T807" i="2"/>
  <c r="R807" i="2"/>
  <c r="P807" i="2"/>
  <c r="BI806" i="2"/>
  <c r="BH806" i="2"/>
  <c r="BG806" i="2"/>
  <c r="BE806" i="2"/>
  <c r="T806" i="2"/>
  <c r="R806" i="2"/>
  <c r="P806" i="2"/>
  <c r="BI800" i="2"/>
  <c r="BH800" i="2"/>
  <c r="BG800" i="2"/>
  <c r="BE800" i="2"/>
  <c r="T800" i="2"/>
  <c r="R800" i="2"/>
  <c r="P800" i="2"/>
  <c r="BI799" i="2"/>
  <c r="BH799" i="2"/>
  <c r="BG799" i="2"/>
  <c r="BE799" i="2"/>
  <c r="T799" i="2"/>
  <c r="R799" i="2"/>
  <c r="P799" i="2"/>
  <c r="BI797" i="2"/>
  <c r="BH797" i="2"/>
  <c r="BG797" i="2"/>
  <c r="BE797" i="2"/>
  <c r="T797" i="2"/>
  <c r="R797" i="2"/>
  <c r="P797" i="2"/>
  <c r="BI796" i="2"/>
  <c r="BH796" i="2"/>
  <c r="BG796" i="2"/>
  <c r="BE796" i="2"/>
  <c r="T796" i="2"/>
  <c r="R796" i="2"/>
  <c r="P796" i="2"/>
  <c r="BI794" i="2"/>
  <c r="BH794" i="2"/>
  <c r="BG794" i="2"/>
  <c r="BE794" i="2"/>
  <c r="T794" i="2"/>
  <c r="R794" i="2"/>
  <c r="P794" i="2"/>
  <c r="BI793" i="2"/>
  <c r="BH793" i="2"/>
  <c r="BG793" i="2"/>
  <c r="BE793" i="2"/>
  <c r="T793" i="2"/>
  <c r="R793" i="2"/>
  <c r="P793" i="2"/>
  <c r="BI791" i="2"/>
  <c r="BH791" i="2"/>
  <c r="BG791" i="2"/>
  <c r="BE791" i="2"/>
  <c r="T791" i="2"/>
  <c r="R791" i="2"/>
  <c r="P791" i="2"/>
  <c r="BI789" i="2"/>
  <c r="BH789" i="2"/>
  <c r="BG789" i="2"/>
  <c r="BE789" i="2"/>
  <c r="T789" i="2"/>
  <c r="R789" i="2"/>
  <c r="P789" i="2"/>
  <c r="BI787" i="2"/>
  <c r="BH787" i="2"/>
  <c r="BG787" i="2"/>
  <c r="BE787" i="2"/>
  <c r="T787" i="2"/>
  <c r="R787" i="2"/>
  <c r="P787" i="2"/>
  <c r="BI775" i="2"/>
  <c r="BH775" i="2"/>
  <c r="BG775" i="2"/>
  <c r="BE775" i="2"/>
  <c r="T775" i="2"/>
  <c r="R775" i="2"/>
  <c r="P775" i="2"/>
  <c r="BI763" i="2"/>
  <c r="BH763" i="2"/>
  <c r="BG763" i="2"/>
  <c r="BE763" i="2"/>
  <c r="T763" i="2"/>
  <c r="R763" i="2"/>
  <c r="P763" i="2"/>
  <c r="BI760" i="2"/>
  <c r="BH760" i="2"/>
  <c r="BG760" i="2"/>
  <c r="BE760" i="2"/>
  <c r="T760" i="2"/>
  <c r="T759" i="2" s="1"/>
  <c r="R760" i="2"/>
  <c r="R759" i="2" s="1"/>
  <c r="P760" i="2"/>
  <c r="P759" i="2"/>
  <c r="BI755" i="2"/>
  <c r="BH755" i="2"/>
  <c r="BG755" i="2"/>
  <c r="BE755" i="2"/>
  <c r="T755" i="2"/>
  <c r="R755" i="2"/>
  <c r="P755" i="2"/>
  <c r="BI754" i="2"/>
  <c r="BH754" i="2"/>
  <c r="BG754" i="2"/>
  <c r="BE754" i="2"/>
  <c r="T754" i="2"/>
  <c r="R754" i="2"/>
  <c r="P754" i="2"/>
  <c r="BI753" i="2"/>
  <c r="BH753" i="2"/>
  <c r="BG753" i="2"/>
  <c r="BE753" i="2"/>
  <c r="T753" i="2"/>
  <c r="R753" i="2"/>
  <c r="P753" i="2"/>
  <c r="BI752" i="2"/>
  <c r="BH752" i="2"/>
  <c r="BG752" i="2"/>
  <c r="BE752" i="2"/>
  <c r="T752" i="2"/>
  <c r="R752" i="2"/>
  <c r="P752" i="2"/>
  <c r="BI751" i="2"/>
  <c r="BH751" i="2"/>
  <c r="BG751" i="2"/>
  <c r="BE751" i="2"/>
  <c r="T751" i="2"/>
  <c r="R751" i="2"/>
  <c r="P751" i="2"/>
  <c r="BI749" i="2"/>
  <c r="BH749" i="2"/>
  <c r="BG749" i="2"/>
  <c r="BE749" i="2"/>
  <c r="T749" i="2"/>
  <c r="R749" i="2"/>
  <c r="P749" i="2"/>
  <c r="BI748" i="2"/>
  <c r="BH748" i="2"/>
  <c r="BG748" i="2"/>
  <c r="BE748" i="2"/>
  <c r="T748" i="2"/>
  <c r="R748" i="2"/>
  <c r="P748" i="2"/>
  <c r="BI747" i="2"/>
  <c r="BH747" i="2"/>
  <c r="BG747" i="2"/>
  <c r="BE747" i="2"/>
  <c r="T747" i="2"/>
  <c r="R747" i="2"/>
  <c r="P747" i="2"/>
  <c r="BI746" i="2"/>
  <c r="BH746" i="2"/>
  <c r="BG746" i="2"/>
  <c r="BE746" i="2"/>
  <c r="T746" i="2"/>
  <c r="R746" i="2"/>
  <c r="P746" i="2"/>
  <c r="BI724" i="2"/>
  <c r="BH724" i="2"/>
  <c r="BG724" i="2"/>
  <c r="BE724" i="2"/>
  <c r="T724" i="2"/>
  <c r="R724" i="2"/>
  <c r="P724" i="2"/>
  <c r="BI710" i="2"/>
  <c r="BH710" i="2"/>
  <c r="BG710" i="2"/>
  <c r="BE710" i="2"/>
  <c r="T710" i="2"/>
  <c r="R710" i="2"/>
  <c r="P710" i="2"/>
  <c r="BI683" i="2"/>
  <c r="BH683" i="2"/>
  <c r="BG683" i="2"/>
  <c r="BE683" i="2"/>
  <c r="T683" i="2"/>
  <c r="R683" i="2"/>
  <c r="P683" i="2"/>
  <c r="BI671" i="2"/>
  <c r="BH671" i="2"/>
  <c r="BG671" i="2"/>
  <c r="BE671" i="2"/>
  <c r="T671" i="2"/>
  <c r="R671" i="2"/>
  <c r="P671" i="2"/>
  <c r="BI658" i="2"/>
  <c r="BH658" i="2"/>
  <c r="BG658" i="2"/>
  <c r="BE658" i="2"/>
  <c r="T658" i="2"/>
  <c r="R658" i="2"/>
  <c r="P658" i="2"/>
  <c r="BI642" i="2"/>
  <c r="BH642" i="2"/>
  <c r="BG642" i="2"/>
  <c r="BE642" i="2"/>
  <c r="T642" i="2"/>
  <c r="R642" i="2"/>
  <c r="P642" i="2"/>
  <c r="BI632" i="2"/>
  <c r="BH632" i="2"/>
  <c r="BG632" i="2"/>
  <c r="BE632" i="2"/>
  <c r="T632" i="2"/>
  <c r="R632" i="2"/>
  <c r="P632" i="2"/>
  <c r="BI618" i="2"/>
  <c r="BH618" i="2"/>
  <c r="BG618" i="2"/>
  <c r="BE618" i="2"/>
  <c r="T618" i="2"/>
  <c r="R618" i="2"/>
  <c r="P618" i="2"/>
  <c r="BI616" i="2"/>
  <c r="BH616" i="2"/>
  <c r="BG616" i="2"/>
  <c r="BE616" i="2"/>
  <c r="T616" i="2"/>
  <c r="R616" i="2"/>
  <c r="P616" i="2"/>
  <c r="BI598" i="2"/>
  <c r="BH598" i="2"/>
  <c r="BG598" i="2"/>
  <c r="BE598" i="2"/>
  <c r="T598" i="2"/>
  <c r="R598" i="2"/>
  <c r="P598" i="2"/>
  <c r="BI578" i="2"/>
  <c r="BH578" i="2"/>
  <c r="BG578" i="2"/>
  <c r="BE578" i="2"/>
  <c r="T578" i="2"/>
  <c r="R578" i="2"/>
  <c r="P578" i="2"/>
  <c r="BI572" i="2"/>
  <c r="BH572" i="2"/>
  <c r="BG572" i="2"/>
  <c r="BE572" i="2"/>
  <c r="T572" i="2"/>
  <c r="R572" i="2"/>
  <c r="P572" i="2"/>
  <c r="BI560" i="2"/>
  <c r="BH560" i="2"/>
  <c r="BG560" i="2"/>
  <c r="BE560" i="2"/>
  <c r="T560" i="2"/>
  <c r="R560" i="2"/>
  <c r="P560" i="2"/>
  <c r="BI554" i="2"/>
  <c r="BH554" i="2"/>
  <c r="BG554" i="2"/>
  <c r="BE554" i="2"/>
  <c r="T554" i="2"/>
  <c r="R554" i="2"/>
  <c r="P554" i="2"/>
  <c r="BI542" i="2"/>
  <c r="BH542" i="2"/>
  <c r="BG542" i="2"/>
  <c r="BE542" i="2"/>
  <c r="T542" i="2"/>
  <c r="R542" i="2"/>
  <c r="P542" i="2"/>
  <c r="BI536" i="2"/>
  <c r="BH536" i="2"/>
  <c r="BG536" i="2"/>
  <c r="BE536" i="2"/>
  <c r="T536" i="2"/>
  <c r="R536" i="2"/>
  <c r="P536" i="2"/>
  <c r="BI524" i="2"/>
  <c r="BH524" i="2"/>
  <c r="BG524" i="2"/>
  <c r="BE524" i="2"/>
  <c r="T524" i="2"/>
  <c r="R524" i="2"/>
  <c r="P524" i="2"/>
  <c r="BI506" i="2"/>
  <c r="BH506" i="2"/>
  <c r="BG506" i="2"/>
  <c r="BE506" i="2"/>
  <c r="T506" i="2"/>
  <c r="R506" i="2"/>
  <c r="P506" i="2"/>
  <c r="BI468" i="2"/>
  <c r="BH468" i="2"/>
  <c r="BG468" i="2"/>
  <c r="BE468" i="2"/>
  <c r="T468" i="2"/>
  <c r="R468" i="2"/>
  <c r="P468" i="2"/>
  <c r="BI455" i="2"/>
  <c r="BH455" i="2"/>
  <c r="BG455" i="2"/>
  <c r="BE455" i="2"/>
  <c r="T455" i="2"/>
  <c r="R455" i="2"/>
  <c r="P455" i="2"/>
  <c r="BI454" i="2"/>
  <c r="BH454" i="2"/>
  <c r="BG454" i="2"/>
  <c r="BE454" i="2"/>
  <c r="T454" i="2"/>
  <c r="R454" i="2"/>
  <c r="P454" i="2"/>
  <c r="BI442" i="2"/>
  <c r="BH442" i="2"/>
  <c r="BG442" i="2"/>
  <c r="BE442" i="2"/>
  <c r="T442" i="2"/>
  <c r="R442" i="2"/>
  <c r="P442" i="2"/>
  <c r="BI421" i="2"/>
  <c r="BH421" i="2"/>
  <c r="BG421" i="2"/>
  <c r="BE421" i="2"/>
  <c r="T421" i="2"/>
  <c r="R421" i="2"/>
  <c r="P421" i="2"/>
  <c r="BI401" i="2"/>
  <c r="BH401" i="2"/>
  <c r="BG401" i="2"/>
  <c r="BE401" i="2"/>
  <c r="T401" i="2"/>
  <c r="R401" i="2"/>
  <c r="P401" i="2"/>
  <c r="BI381" i="2"/>
  <c r="BH381" i="2"/>
  <c r="BG381" i="2"/>
  <c r="BE381" i="2"/>
  <c r="T381" i="2"/>
  <c r="R381" i="2"/>
  <c r="P381" i="2"/>
  <c r="BI371" i="2"/>
  <c r="BH371" i="2"/>
  <c r="BG371" i="2"/>
  <c r="BE371" i="2"/>
  <c r="T371" i="2"/>
  <c r="R371" i="2"/>
  <c r="P371" i="2"/>
  <c r="BI357" i="2"/>
  <c r="BH357" i="2"/>
  <c r="BG357" i="2"/>
  <c r="BE357" i="2"/>
  <c r="T357" i="2"/>
  <c r="R357" i="2"/>
  <c r="P357" i="2"/>
  <c r="BI335" i="2"/>
  <c r="BH335" i="2"/>
  <c r="BG335" i="2"/>
  <c r="BE335" i="2"/>
  <c r="T335" i="2"/>
  <c r="R335" i="2"/>
  <c r="P335" i="2"/>
  <c r="BI315" i="2"/>
  <c r="BH315" i="2"/>
  <c r="BG315" i="2"/>
  <c r="BE315" i="2"/>
  <c r="T315" i="2"/>
  <c r="R315" i="2"/>
  <c r="P315" i="2"/>
  <c r="BI289" i="2"/>
  <c r="BH289" i="2"/>
  <c r="BG289" i="2"/>
  <c r="BE289" i="2"/>
  <c r="T289" i="2"/>
  <c r="R289" i="2"/>
  <c r="P289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52" i="2"/>
  <c r="BH252" i="2"/>
  <c r="BG252" i="2"/>
  <c r="BE252" i="2"/>
  <c r="T252" i="2"/>
  <c r="R252" i="2"/>
  <c r="P252" i="2"/>
  <c r="BI236" i="2"/>
  <c r="BH236" i="2"/>
  <c r="BG236" i="2"/>
  <c r="BE236" i="2"/>
  <c r="T236" i="2"/>
  <c r="R236" i="2"/>
  <c r="P236" i="2"/>
  <c r="BI220" i="2"/>
  <c r="BH220" i="2"/>
  <c r="BG220" i="2"/>
  <c r="BE220" i="2"/>
  <c r="T220" i="2"/>
  <c r="R220" i="2"/>
  <c r="P220" i="2"/>
  <c r="BI199" i="2"/>
  <c r="BH199" i="2"/>
  <c r="BG199" i="2"/>
  <c r="BE199" i="2"/>
  <c r="T199" i="2"/>
  <c r="R199" i="2"/>
  <c r="P199" i="2"/>
  <c r="BI178" i="2"/>
  <c r="BH178" i="2"/>
  <c r="BG178" i="2"/>
  <c r="BE178" i="2"/>
  <c r="T178" i="2"/>
  <c r="R178" i="2"/>
  <c r="P178" i="2"/>
  <c r="BI172" i="2"/>
  <c r="BH172" i="2"/>
  <c r="BG172" i="2"/>
  <c r="BE172" i="2"/>
  <c r="T172" i="2"/>
  <c r="R172" i="2"/>
  <c r="P172" i="2"/>
  <c r="BI169" i="2"/>
  <c r="BH169" i="2"/>
  <c r="BG169" i="2"/>
  <c r="BE169" i="2"/>
  <c r="T169" i="2"/>
  <c r="R169" i="2"/>
  <c r="P169" i="2"/>
  <c r="BI166" i="2"/>
  <c r="BH166" i="2"/>
  <c r="BG166" i="2"/>
  <c r="BE166" i="2"/>
  <c r="T166" i="2"/>
  <c r="R166" i="2"/>
  <c r="P166" i="2"/>
  <c r="BI160" i="2"/>
  <c r="BH160" i="2"/>
  <c r="BG160" i="2"/>
  <c r="BE160" i="2"/>
  <c r="T160" i="2"/>
  <c r="R160" i="2"/>
  <c r="P160" i="2"/>
  <c r="BI141" i="2"/>
  <c r="BH141" i="2"/>
  <c r="BG141" i="2"/>
  <c r="BE141" i="2"/>
  <c r="T141" i="2"/>
  <c r="R141" i="2"/>
  <c r="P141" i="2"/>
  <c r="BI139" i="2"/>
  <c r="BH139" i="2"/>
  <c r="BG139" i="2"/>
  <c r="BE139" i="2"/>
  <c r="T139" i="2"/>
  <c r="R139" i="2"/>
  <c r="P139" i="2"/>
  <c r="BI135" i="2"/>
  <c r="BH135" i="2"/>
  <c r="BG135" i="2"/>
  <c r="BE135" i="2"/>
  <c r="T135" i="2"/>
  <c r="R135" i="2"/>
  <c r="P135" i="2"/>
  <c r="J129" i="2"/>
  <c r="J128" i="2"/>
  <c r="F128" i="2"/>
  <c r="F126" i="2"/>
  <c r="E124" i="2"/>
  <c r="J92" i="2"/>
  <c r="J91" i="2"/>
  <c r="F91" i="2"/>
  <c r="F89" i="2"/>
  <c r="E87" i="2"/>
  <c r="J18" i="2"/>
  <c r="E18" i="2"/>
  <c r="F129" i="2"/>
  <c r="J17" i="2"/>
  <c r="J12" i="2"/>
  <c r="J89" i="2" s="1"/>
  <c r="E7" i="2"/>
  <c r="E122" i="2"/>
  <c r="L90" i="1"/>
  <c r="AM90" i="1"/>
  <c r="AM89" i="1"/>
  <c r="L89" i="1"/>
  <c r="AM87" i="1"/>
  <c r="L87" i="1"/>
  <c r="L85" i="1"/>
  <c r="L84" i="1"/>
  <c r="BK1505" i="2"/>
  <c r="J1378" i="2"/>
  <c r="BK1105" i="2"/>
  <c r="J842" i="2"/>
  <c r="BK808" i="2"/>
  <c r="BK748" i="2"/>
  <c r="BK455" i="2"/>
  <c r="J1595" i="2"/>
  <c r="BK1309" i="2"/>
  <c r="J1081" i="2"/>
  <c r="BK886" i="2"/>
  <c r="J809" i="2"/>
  <c r="J671" i="2"/>
  <c r="J468" i="2"/>
  <c r="BK220" i="2"/>
  <c r="BK1433" i="2"/>
  <c r="J1209" i="2"/>
  <c r="J937" i="2"/>
  <c r="BK858" i="2"/>
  <c r="BK807" i="2"/>
  <c r="BK642" i="2"/>
  <c r="BK172" i="2"/>
  <c r="BK1375" i="2"/>
  <c r="BK1081" i="2"/>
  <c r="J909" i="2"/>
  <c r="J813" i="2"/>
  <c r="BK536" i="2"/>
  <c r="J135" i="2"/>
  <c r="J1211" i="2"/>
  <c r="J1107" i="2"/>
  <c r="J932" i="2"/>
  <c r="BK878" i="2"/>
  <c r="BK796" i="2"/>
  <c r="BK572" i="2"/>
  <c r="AS94" i="1"/>
  <c r="J931" i="2"/>
  <c r="J831" i="2"/>
  <c r="J632" i="2"/>
  <c r="J1633" i="2"/>
  <c r="BK1503" i="2"/>
  <c r="BK1000" i="2"/>
  <c r="J856" i="2"/>
  <c r="BK763" i="2"/>
  <c r="J572" i="2"/>
  <c r="BK135" i="2"/>
  <c r="BK1666" i="2"/>
  <c r="J1409" i="2"/>
  <c r="BK962" i="2"/>
  <c r="BK897" i="2"/>
  <c r="J837" i="2"/>
  <c r="BK542" i="2"/>
  <c r="BK574" i="3"/>
  <c r="BK378" i="3"/>
  <c r="BK212" i="3"/>
  <c r="BK566" i="3"/>
  <c r="BK415" i="3"/>
  <c r="BK226" i="3"/>
  <c r="BK132" i="3"/>
  <c r="J526" i="3"/>
  <c r="BK320" i="3"/>
  <c r="BK133" i="3"/>
  <c r="BK489" i="3"/>
  <c r="J347" i="3"/>
  <c r="BK185" i="3"/>
  <c r="BK499" i="3"/>
  <c r="BK396" i="3"/>
  <c r="J581" i="3"/>
  <c r="BK440" i="3"/>
  <c r="BK281" i="3"/>
  <c r="BK553" i="3"/>
  <c r="J398" i="3"/>
  <c r="J225" i="3"/>
  <c r="BK554" i="3"/>
  <c r="J417" i="3"/>
  <c r="BK228" i="3"/>
  <c r="BK164" i="4"/>
  <c r="J172" i="4"/>
  <c r="BK136" i="4"/>
  <c r="J162" i="4"/>
  <c r="J144" i="4"/>
  <c r="BK172" i="4"/>
  <c r="J145" i="4"/>
  <c r="BK150" i="4"/>
  <c r="J131" i="4"/>
  <c r="BK163" i="4"/>
  <c r="J148" i="4"/>
  <c r="BK171" i="4"/>
  <c r="BK155" i="4"/>
  <c r="BK138" i="4"/>
  <c r="J127" i="5"/>
  <c r="BK929" i="2"/>
  <c r="J822" i="2"/>
  <c r="J775" i="2"/>
  <c r="BK289" i="2"/>
  <c r="BK1541" i="2"/>
  <c r="BK1065" i="2"/>
  <c r="BK895" i="2"/>
  <c r="J807" i="2"/>
  <c r="BK357" i="2"/>
  <c r="J1605" i="2"/>
  <c r="BK1251" i="2"/>
  <c r="J941" i="2"/>
  <c r="J915" i="2"/>
  <c r="BK830" i="2"/>
  <c r="BK760" i="2"/>
  <c r="J536" i="2"/>
  <c r="J139" i="2"/>
  <c r="J1273" i="2"/>
  <c r="BK951" i="2"/>
  <c r="BK867" i="2"/>
  <c r="J794" i="2"/>
  <c r="J598" i="2"/>
  <c r="BK1511" i="2"/>
  <c r="J1251" i="2"/>
  <c r="BK864" i="2"/>
  <c r="BK799" i="2"/>
  <c r="BK560" i="2"/>
  <c r="BK1685" i="2"/>
  <c r="J1441" i="2"/>
  <c r="BK1185" i="2"/>
  <c r="J904" i="2"/>
  <c r="J858" i="2"/>
  <c r="BK755" i="2"/>
  <c r="J289" i="2"/>
  <c r="J436" i="3"/>
  <c r="BK229" i="3"/>
  <c r="J590" i="3"/>
  <c r="BK423" i="3"/>
  <c r="BK208" i="3"/>
  <c r="J588" i="3"/>
  <c r="J449" i="3"/>
  <c r="J244" i="3"/>
  <c r="BK588" i="3"/>
  <c r="J474" i="3"/>
  <c r="BK360" i="3"/>
  <c r="J223" i="3"/>
  <c r="BK421" i="3"/>
  <c r="BK150" i="3"/>
  <c r="J554" i="3"/>
  <c r="J415" i="3"/>
  <c r="J208" i="3"/>
  <c r="J438" i="3"/>
  <c r="J308" i="3"/>
  <c r="J574" i="3"/>
  <c r="BK409" i="3"/>
  <c r="BK254" i="3"/>
  <c r="J166" i="4"/>
  <c r="J171" i="4"/>
  <c r="BK132" i="4"/>
  <c r="J155" i="4"/>
  <c r="J137" i="4"/>
  <c r="BK169" i="4"/>
  <c r="BK173" i="4"/>
  <c r="BK143" i="4"/>
  <c r="BK126" i="4"/>
  <c r="J156" i="4"/>
  <c r="BK145" i="4"/>
  <c r="J124" i="4"/>
  <c r="J158" i="4"/>
  <c r="BK130" i="4"/>
  <c r="BK129" i="5"/>
  <c r="J1541" i="2"/>
  <c r="J1349" i="2"/>
  <c r="J1000" i="2"/>
  <c r="J891" i="2"/>
  <c r="J818" i="2"/>
  <c r="J749" i="2"/>
  <c r="J506" i="2"/>
  <c r="BK141" i="2"/>
  <c r="J1373" i="2"/>
  <c r="BK1084" i="2"/>
  <c r="J905" i="2"/>
  <c r="BK861" i="2"/>
  <c r="BK775" i="2"/>
  <c r="BK632" i="2"/>
  <c r="J381" i="2"/>
  <c r="BK1620" i="2"/>
  <c r="BK1349" i="2"/>
  <c r="J1041" i="2"/>
  <c r="J893" i="2"/>
  <c r="BK809" i="2"/>
  <c r="J616" i="2"/>
  <c r="BK1597" i="2"/>
  <c r="J1309" i="2"/>
  <c r="J1024" i="2"/>
  <c r="J886" i="2"/>
  <c r="BK817" i="2"/>
  <c r="J371" i="2"/>
  <c r="J1503" i="2"/>
  <c r="BK1209" i="2"/>
  <c r="J951" i="2"/>
  <c r="BK921" i="2"/>
  <c r="BK813" i="2"/>
  <c r="BK710" i="2"/>
  <c r="BK199" i="2"/>
  <c r="J1513" i="2"/>
  <c r="J1084" i="2"/>
  <c r="BK890" i="2"/>
  <c r="J806" i="2"/>
  <c r="J618" i="2"/>
  <c r="J1601" i="2"/>
  <c r="BK1371" i="2"/>
  <c r="J962" i="2"/>
  <c r="BK831" i="2"/>
  <c r="J724" i="2"/>
  <c r="J524" i="2"/>
  <c r="J1703" i="2"/>
  <c r="J1653" i="2"/>
  <c r="BK1287" i="2"/>
  <c r="BK900" i="2"/>
  <c r="BK862" i="2"/>
  <c r="J793" i="2"/>
  <c r="J272" i="2"/>
  <c r="BK411" i="3"/>
  <c r="J205" i="3"/>
  <c r="BK587" i="3"/>
  <c r="BK436" i="3"/>
  <c r="J254" i="3"/>
  <c r="J134" i="3"/>
  <c r="BK486" i="3"/>
  <c r="BK283" i="3"/>
  <c r="BK580" i="3"/>
  <c r="J453" i="3"/>
  <c r="BK284" i="3"/>
  <c r="J150" i="3"/>
  <c r="J440" i="3"/>
  <c r="J296" i="3"/>
  <c r="BK518" i="3"/>
  <c r="BK398" i="3"/>
  <c r="BK223" i="3"/>
  <c r="J518" i="3"/>
  <c r="BK334" i="3"/>
  <c r="BK590" i="3"/>
  <c r="J423" i="3"/>
  <c r="J284" i="3"/>
  <c r="BK183" i="3"/>
  <c r="J134" i="4"/>
  <c r="J160" i="4"/>
  <c r="J128" i="4"/>
  <c r="BK159" i="4"/>
  <c r="J146" i="4"/>
  <c r="BK1439" i="2"/>
  <c r="BK1211" i="2"/>
  <c r="BK947" i="2"/>
  <c r="J824" i="2"/>
  <c r="J754" i="2"/>
  <c r="J554" i="2"/>
  <c r="BK1601" i="2"/>
  <c r="BK1271" i="2"/>
  <c r="BK914" i="2"/>
  <c r="BK879" i="2"/>
  <c r="J839" i="2"/>
  <c r="BK751" i="2"/>
  <c r="BK578" i="2"/>
  <c r="BK371" i="2"/>
  <c r="BK1605" i="2"/>
  <c r="J1271" i="2"/>
  <c r="J1097" i="2"/>
  <c r="J888" i="2"/>
  <c r="J797" i="2"/>
  <c r="J658" i="2"/>
  <c r="J169" i="2"/>
  <c r="J1505" i="2"/>
  <c r="BK1137" i="2"/>
  <c r="BK915" i="2"/>
  <c r="J833" i="2"/>
  <c r="BK789" i="2"/>
  <c r="J236" i="2"/>
  <c r="BK1329" i="2"/>
  <c r="BK1097" i="2"/>
  <c r="BK904" i="2"/>
  <c r="J823" i="2"/>
  <c r="J751" i="2"/>
  <c r="J172" i="2"/>
  <c r="BK1555" i="2"/>
  <c r="BK1235" i="2"/>
  <c r="BK941" i="2"/>
  <c r="BK834" i="2"/>
  <c r="J791" i="2"/>
  <c r="BK236" i="2"/>
  <c r="J1555" i="2"/>
  <c r="J1272" i="2"/>
  <c r="J936" i="2"/>
  <c r="BK822" i="2"/>
  <c r="BK506" i="2"/>
  <c r="BK1703" i="2"/>
  <c r="BK1653" i="2"/>
  <c r="J1329" i="2"/>
  <c r="J921" i="2"/>
  <c r="J881" i="2"/>
  <c r="J808" i="2"/>
  <c r="J357" i="2"/>
  <c r="J463" i="3"/>
  <c r="J266" i="3"/>
  <c r="BK180" i="3"/>
  <c r="BK564" i="3"/>
  <c r="BK350" i="3"/>
  <c r="BK140" i="3"/>
  <c r="J527" i="3"/>
  <c r="J396" i="3"/>
  <c r="BK205" i="3"/>
  <c r="J567" i="3"/>
  <c r="BK387" i="3"/>
  <c r="BK232" i="3"/>
  <c r="BK572" i="3"/>
  <c r="BK413" i="3"/>
  <c r="J226" i="3"/>
  <c r="BK463" i="3"/>
  <c r="BK332" i="3"/>
  <c r="J195" i="3"/>
  <c r="J431" i="3"/>
  <c r="J283" i="3"/>
  <c r="BK511" i="3"/>
  <c r="J387" i="3"/>
  <c r="BK195" i="3"/>
  <c r="BK148" i="4"/>
  <c r="BK158" i="4"/>
  <c r="BK167" i="4"/>
  <c r="J149" i="4"/>
  <c r="J132" i="4"/>
  <c r="J151" i="4"/>
  <c r="J152" i="4"/>
  <c r="J135" i="4"/>
  <c r="J176" i="4"/>
  <c r="BK154" i="4"/>
  <c r="BK133" i="4"/>
  <c r="BK168" i="4"/>
  <c r="BK147" i="4"/>
  <c r="BK127" i="4"/>
  <c r="BK127" i="5"/>
  <c r="BK1513" i="2"/>
  <c r="J1237" i="2"/>
  <c r="BK911" i="2"/>
  <c r="BK836" i="2"/>
  <c r="BK806" i="2"/>
  <c r="J747" i="2"/>
  <c r="BK381" i="2"/>
  <c r="J1519" i="2"/>
  <c r="J1159" i="2"/>
  <c r="J900" i="2"/>
  <c r="J840" i="2"/>
  <c r="J755" i="2"/>
  <c r="BK524" i="2"/>
  <c r="BK315" i="2"/>
  <c r="BK1567" i="2"/>
  <c r="J1307" i="2"/>
  <c r="BK946" i="2"/>
  <c r="J899" i="2"/>
  <c r="J815" i="2"/>
  <c r="BK752" i="2"/>
  <c r="BK273" i="2"/>
  <c r="BK1581" i="2"/>
  <c r="J1099" i="2"/>
  <c r="J890" i="2"/>
  <c r="BK823" i="2"/>
  <c r="J642" i="2"/>
  <c r="J252" i="2"/>
  <c r="J1480" i="2"/>
  <c r="J1161" i="2"/>
  <c r="J974" i="2"/>
  <c r="J929" i="2"/>
  <c r="J834" i="2"/>
  <c r="BK793" i="2"/>
  <c r="BK671" i="2"/>
  <c r="BK169" i="2"/>
  <c r="BK1411" i="2"/>
  <c r="BK974" i="2"/>
  <c r="J843" i="2"/>
  <c r="BK753" i="2"/>
  <c r="J401" i="2"/>
  <c r="BK1480" i="2"/>
  <c r="BK1041" i="2"/>
  <c r="BK877" i="2"/>
  <c r="J796" i="2"/>
  <c r="BK616" i="2"/>
  <c r="J315" i="2"/>
  <c r="J1683" i="2"/>
  <c r="J1600" i="2"/>
  <c r="BK944" i="2"/>
  <c r="BK888" i="2"/>
  <c r="BK814" i="2"/>
  <c r="J587" i="3"/>
  <c r="BK433" i="3"/>
  <c r="BK136" i="3"/>
  <c r="J499" i="3"/>
  <c r="J232" i="3"/>
  <c r="J136" i="3"/>
  <c r="BK509" i="3"/>
  <c r="BK347" i="3"/>
  <c r="J183" i="3"/>
  <c r="J579" i="3"/>
  <c r="BK438" i="3"/>
  <c r="BK266" i="3"/>
  <c r="BK134" i="3"/>
  <c r="BK451" i="3"/>
  <c r="BK160" i="3"/>
  <c r="J564" i="3"/>
  <c r="BK417" i="3"/>
  <c r="J231" i="3"/>
  <c r="J170" i="3"/>
  <c r="J345" i="3"/>
  <c r="J132" i="3"/>
  <c r="BK474" i="3"/>
  <c r="J334" i="3"/>
  <c r="BK174" i="4"/>
  <c r="J142" i="4"/>
  <c r="BK139" i="4"/>
  <c r="J164" i="4"/>
  <c r="J147" i="4"/>
  <c r="BK134" i="4"/>
  <c r="J153" i="4"/>
  <c r="J154" i="4"/>
  <c r="J136" i="4"/>
  <c r="J170" i="4"/>
  <c r="BK151" i="4"/>
  <c r="BK125" i="4"/>
  <c r="J163" i="4"/>
  <c r="J133" i="4"/>
  <c r="J131" i="5"/>
  <c r="J1411" i="2"/>
  <c r="BK1099" i="2"/>
  <c r="J879" i="2"/>
  <c r="J830" i="2"/>
  <c r="J753" i="2"/>
  <c r="BK746" i="2"/>
  <c r="J166" i="2"/>
  <c r="J1185" i="2"/>
  <c r="J946" i="2"/>
  <c r="BK899" i="2"/>
  <c r="BK856" i="2"/>
  <c r="BK791" i="2"/>
  <c r="BK658" i="2"/>
  <c r="BK401" i="2"/>
  <c r="J178" i="2"/>
  <c r="BK1519" i="2"/>
  <c r="J1287" i="2"/>
  <c r="J1105" i="2"/>
  <c r="J912" i="2"/>
  <c r="J814" i="2"/>
  <c r="J710" i="2"/>
  <c r="BK272" i="2"/>
  <c r="BK1441" i="2"/>
  <c r="J947" i="2"/>
  <c r="J877" i="2"/>
  <c r="J787" i="2"/>
  <c r="BK160" i="2"/>
  <c r="J1439" i="2"/>
  <c r="J1129" i="2"/>
  <c r="BK931" i="2"/>
  <c r="J864" i="2"/>
  <c r="BK787" i="2"/>
  <c r="J454" i="2"/>
  <c r="BK1595" i="2"/>
  <c r="BK1161" i="2"/>
  <c r="J944" i="2"/>
  <c r="J862" i="2"/>
  <c r="J748" i="2"/>
  <c r="BK139" i="2"/>
  <c r="BK1409" i="2"/>
  <c r="BK1024" i="2"/>
  <c r="BK908" i="2"/>
  <c r="BK815" i="2"/>
  <c r="BK618" i="2"/>
  <c r="J199" i="2"/>
  <c r="BK1683" i="2"/>
  <c r="J1567" i="2"/>
  <c r="BK1147" i="2"/>
  <c r="BK891" i="2"/>
  <c r="J826" i="2"/>
  <c r="BK442" i="2"/>
  <c r="BK537" i="3"/>
  <c r="J281" i="3"/>
  <c r="J182" i="3"/>
  <c r="J519" i="3"/>
  <c r="J268" i="3"/>
  <c r="BK170" i="3"/>
  <c r="J580" i="3"/>
  <c r="J407" i="3"/>
  <c r="BK231" i="3"/>
  <c r="BK526" i="3"/>
  <c r="J413" i="3"/>
  <c r="BK244" i="3"/>
  <c r="J537" i="3"/>
  <c r="J409" i="3"/>
  <c r="BK579" i="3"/>
  <c r="J433" i="3"/>
  <c r="J320" i="3"/>
  <c r="J160" i="3"/>
  <c r="J421" i="3"/>
  <c r="J180" i="3"/>
  <c r="BK453" i="3"/>
  <c r="BK268" i="3"/>
  <c r="BK170" i="4"/>
  <c r="BK123" i="4"/>
  <c r="J159" i="4"/>
  <c r="J126" i="4"/>
  <c r="BK157" i="4"/>
  <c r="BK141" i="4"/>
  <c r="J173" i="4"/>
  <c r="J130" i="4"/>
  <c r="BK149" i="4"/>
  <c r="BK129" i="4"/>
  <c r="BK160" i="4"/>
  <c r="J127" i="4"/>
  <c r="BK166" i="4"/>
  <c r="BK142" i="4"/>
  <c r="J129" i="5"/>
  <c r="J124" i="5"/>
  <c r="BK1539" i="2"/>
  <c r="J1379" i="2"/>
  <c r="J1135" i="2"/>
  <c r="J908" i="2"/>
  <c r="BK833" i="2"/>
  <c r="BK794" i="2"/>
  <c r="BK598" i="2"/>
  <c r="J273" i="2"/>
  <c r="J1375" i="2"/>
  <c r="J1137" i="2"/>
  <c r="J911" i="2"/>
  <c r="J867" i="2"/>
  <c r="J800" i="2"/>
  <c r="BK724" i="2"/>
  <c r="J542" i="2"/>
  <c r="J335" i="2"/>
  <c r="BK1378" i="2"/>
  <c r="BK1135" i="2"/>
  <c r="BK925" i="2"/>
  <c r="BK824" i="2"/>
  <c r="J789" i="2"/>
  <c r="BK421" i="2"/>
  <c r="J1539" i="2"/>
  <c r="J1147" i="2"/>
  <c r="BK937" i="2"/>
  <c r="BK842" i="2"/>
  <c r="J746" i="2"/>
  <c r="BK178" i="2"/>
  <c r="J1371" i="2"/>
  <c r="BK1127" i="2"/>
  <c r="BK936" i="2"/>
  <c r="BK881" i="2"/>
  <c r="J763" i="2"/>
  <c r="BK335" i="2"/>
  <c r="BK1600" i="2"/>
  <c r="BK1373" i="2"/>
  <c r="J1065" i="2"/>
  <c r="BK909" i="2"/>
  <c r="BK818" i="2"/>
  <c r="J560" i="2"/>
  <c r="J1597" i="2"/>
  <c r="BK1307" i="2"/>
  <c r="J942" i="2"/>
  <c r="BK837" i="2"/>
  <c r="J760" i="2"/>
  <c r="J442" i="2"/>
  <c r="J1685" i="2"/>
  <c r="BK1633" i="2"/>
  <c r="BK1272" i="2"/>
  <c r="J914" i="2"/>
  <c r="J878" i="2"/>
  <c r="J578" i="2"/>
  <c r="BK252" i="2"/>
  <c r="J348" i="3"/>
  <c r="J133" i="3"/>
  <c r="BK527" i="3"/>
  <c r="J411" i="3"/>
  <c r="BK182" i="3"/>
  <c r="J566" i="3"/>
  <c r="BK369" i="3"/>
  <c r="J212" i="3"/>
  <c r="J511" i="3"/>
  <c r="J378" i="3"/>
  <c r="BK225" i="3"/>
  <c r="BK519" i="3"/>
  <c r="BK269" i="3"/>
  <c r="J509" i="3"/>
  <c r="BK407" i="3"/>
  <c r="J228" i="3"/>
  <c r="BK547" i="3"/>
  <c r="BK296" i="3"/>
  <c r="J572" i="3"/>
  <c r="J451" i="3"/>
  <c r="BK348" i="3"/>
  <c r="J131" i="3"/>
  <c r="J141" i="4"/>
  <c r="BK162" i="4"/>
  <c r="BK124" i="4"/>
  <c r="BK152" i="4"/>
  <c r="J139" i="4"/>
  <c r="J168" i="4"/>
  <c r="J129" i="4"/>
  <c r="BK146" i="4"/>
  <c r="BK128" i="4"/>
  <c r="J157" i="4"/>
  <c r="BK137" i="4"/>
  <c r="J174" i="4"/>
  <c r="BK144" i="4"/>
  <c r="BK131" i="5"/>
  <c r="BK1482" i="2"/>
  <c r="BK1273" i="2"/>
  <c r="BK1129" i="2"/>
  <c r="J861" i="2"/>
  <c r="BK826" i="2"/>
  <c r="J752" i="2"/>
  <c r="BK468" i="2"/>
  <c r="J1620" i="2"/>
  <c r="J1351" i="2"/>
  <c r="J976" i="2"/>
  <c r="J897" i="2"/>
  <c r="J817" i="2"/>
  <c r="BK747" i="2"/>
  <c r="J421" i="2"/>
  <c r="BK166" i="2"/>
  <c r="BK1351" i="2"/>
  <c r="BK1237" i="2"/>
  <c r="BK932" i="2"/>
  <c r="BK840" i="2"/>
  <c r="J799" i="2"/>
  <c r="BK683" i="2"/>
  <c r="J160" i="2"/>
  <c r="J1482" i="2"/>
  <c r="BK1107" i="2"/>
  <c r="J925" i="2"/>
  <c r="BK839" i="2"/>
  <c r="J683" i="2"/>
  <c r="J141" i="2"/>
  <c r="BK1379" i="2"/>
  <c r="BK1159" i="2"/>
  <c r="BK942" i="2"/>
  <c r="BK893" i="2"/>
  <c r="BK800" i="2"/>
  <c r="BK749" i="2"/>
  <c r="J220" i="2"/>
  <c r="J1511" i="2"/>
  <c r="J1127" i="2"/>
  <c r="BK905" i="2"/>
  <c r="BK797" i="2"/>
  <c r="J455" i="2"/>
  <c r="J1581" i="2"/>
  <c r="J1235" i="2"/>
  <c r="BK912" i="2"/>
  <c r="J836" i="2"/>
  <c r="BK754" i="2"/>
  <c r="BK454" i="2"/>
  <c r="J1666" i="2"/>
  <c r="J1433" i="2"/>
  <c r="BK976" i="2"/>
  <c r="J895" i="2"/>
  <c r="BK843" i="2"/>
  <c r="BK554" i="2"/>
  <c r="BK581" i="3"/>
  <c r="BK308" i="3"/>
  <c r="BK137" i="3"/>
  <c r="J553" i="3"/>
  <c r="J369" i="3"/>
  <c r="J185" i="3"/>
  <c r="J547" i="3"/>
  <c r="J332" i="3"/>
  <c r="BK131" i="3"/>
  <c r="BK449" i="3"/>
  <c r="J269" i="3"/>
  <c r="J210" i="3"/>
  <c r="J489" i="3"/>
  <c r="BK345" i="3"/>
  <c r="BK567" i="3"/>
  <c r="BK431" i="3"/>
  <c r="J229" i="3"/>
  <c r="J137" i="3"/>
  <c r="J350" i="3"/>
  <c r="J140" i="3"/>
  <c r="J486" i="3"/>
  <c r="J360" i="3"/>
  <c r="BK210" i="3"/>
  <c r="BK156" i="4"/>
  <c r="BK161" i="4"/>
  <c r="J169" i="4"/>
  <c r="J150" i="4"/>
  <c r="BK135" i="4"/>
  <c r="J161" i="4"/>
  <c r="BK176" i="4"/>
  <c r="J138" i="4"/>
  <c r="J123" i="4"/>
  <c r="BK153" i="4"/>
  <c r="BK131" i="4"/>
  <c r="J167" i="4"/>
  <c r="J143" i="4"/>
  <c r="J125" i="4"/>
  <c r="BK124" i="5"/>
  <c r="P122" i="5" l="1"/>
  <c r="P121" i="5" s="1"/>
  <c r="AU98" i="1" s="1"/>
  <c r="P134" i="2"/>
  <c r="R219" i="2"/>
  <c r="R745" i="2"/>
  <c r="BK762" i="2"/>
  <c r="T975" i="2"/>
  <c r="T1374" i="2"/>
  <c r="T1596" i="2"/>
  <c r="P130" i="3"/>
  <c r="P129" i="3"/>
  <c r="T209" i="3"/>
  <c r="BK359" i="3"/>
  <c r="J359" i="3"/>
  <c r="J105" i="3"/>
  <c r="T510" i="3"/>
  <c r="P467" i="2"/>
  <c r="P790" i="2"/>
  <c r="T857" i="2"/>
  <c r="T896" i="2"/>
  <c r="T1236" i="2"/>
  <c r="BK1604" i="2"/>
  <c r="J1604" i="2"/>
  <c r="J112" i="2"/>
  <c r="BK130" i="3"/>
  <c r="J130" i="3" s="1"/>
  <c r="J98" i="3" s="1"/>
  <c r="BK139" i="3"/>
  <c r="J139" i="3" s="1"/>
  <c r="J100" i="3" s="1"/>
  <c r="T184" i="3"/>
  <c r="T333" i="3"/>
  <c r="R359" i="3"/>
  <c r="P510" i="3"/>
  <c r="T134" i="2"/>
  <c r="BK219" i="2"/>
  <c r="J219" i="2" s="1"/>
  <c r="J99" i="2" s="1"/>
  <c r="P745" i="2"/>
  <c r="P762" i="2"/>
  <c r="R975" i="2"/>
  <c r="P1374" i="2"/>
  <c r="P1596" i="2"/>
  <c r="BK209" i="3"/>
  <c r="J209" i="3" s="1"/>
  <c r="J102" i="3" s="1"/>
  <c r="P397" i="3"/>
  <c r="P452" i="3"/>
  <c r="P122" i="4"/>
  <c r="R165" i="4"/>
  <c r="BK134" i="2"/>
  <c r="T219" i="2"/>
  <c r="T745" i="2"/>
  <c r="T762" i="2"/>
  <c r="BK975" i="2"/>
  <c r="J975" i="2"/>
  <c r="J108" i="2" s="1"/>
  <c r="BK1374" i="2"/>
  <c r="J1374" i="2" s="1"/>
  <c r="J110" i="2" s="1"/>
  <c r="BK1596" i="2"/>
  <c r="J1596" i="2" s="1"/>
  <c r="J111" i="2" s="1"/>
  <c r="T130" i="3"/>
  <c r="T129" i="3" s="1"/>
  <c r="R139" i="3"/>
  <c r="P184" i="3"/>
  <c r="R333" i="3"/>
  <c r="BK397" i="3"/>
  <c r="J397" i="3" s="1"/>
  <c r="J106" i="3" s="1"/>
  <c r="R452" i="3"/>
  <c r="BK165" i="4"/>
  <c r="J165" i="4" s="1"/>
  <c r="J99" i="4" s="1"/>
  <c r="R467" i="2"/>
  <c r="T790" i="2"/>
  <c r="P857" i="2"/>
  <c r="BK896" i="2"/>
  <c r="J896" i="2"/>
  <c r="J107" i="2" s="1"/>
  <c r="BK1236" i="2"/>
  <c r="J1236" i="2" s="1"/>
  <c r="J109" i="2" s="1"/>
  <c r="P1604" i="2"/>
  <c r="P209" i="3"/>
  <c r="P359" i="3"/>
  <c r="BK510" i="3"/>
  <c r="J510" i="3" s="1"/>
  <c r="J108" i="3" s="1"/>
  <c r="T122" i="4"/>
  <c r="BK467" i="2"/>
  <c r="J467" i="2" s="1"/>
  <c r="J100" i="2" s="1"/>
  <c r="R790" i="2"/>
  <c r="R857" i="2"/>
  <c r="R896" i="2"/>
  <c r="R1236" i="2"/>
  <c r="R1604" i="2"/>
  <c r="P139" i="3"/>
  <c r="BK184" i="3"/>
  <c r="J184" i="3" s="1"/>
  <c r="J101" i="3" s="1"/>
  <c r="BK333" i="3"/>
  <c r="BK138" i="3" s="1"/>
  <c r="J138" i="3" s="1"/>
  <c r="J99" i="3" s="1"/>
  <c r="T397" i="3"/>
  <c r="T452" i="3"/>
  <c r="BK122" i="4"/>
  <c r="T165" i="4"/>
  <c r="T467" i="2"/>
  <c r="BK790" i="2"/>
  <c r="J790" i="2" s="1"/>
  <c r="J105" i="2" s="1"/>
  <c r="BK857" i="2"/>
  <c r="J857" i="2"/>
  <c r="J106" i="2" s="1"/>
  <c r="P896" i="2"/>
  <c r="P1236" i="2"/>
  <c r="T1604" i="2"/>
  <c r="R209" i="3"/>
  <c r="T359" i="3"/>
  <c r="R510" i="3"/>
  <c r="P165" i="4"/>
  <c r="R134" i="2"/>
  <c r="R133" i="2" s="1"/>
  <c r="P219" i="2"/>
  <c r="BK745" i="2"/>
  <c r="J745" i="2" s="1"/>
  <c r="J101" i="2" s="1"/>
  <c r="R762" i="2"/>
  <c r="P975" i="2"/>
  <c r="R1374" i="2"/>
  <c r="R1596" i="2"/>
  <c r="R130" i="3"/>
  <c r="R129" i="3"/>
  <c r="T139" i="3"/>
  <c r="R184" i="3"/>
  <c r="P333" i="3"/>
  <c r="R397" i="3"/>
  <c r="BK452" i="3"/>
  <c r="J452" i="3" s="1"/>
  <c r="J107" i="3" s="1"/>
  <c r="R122" i="4"/>
  <c r="R121" i="4" s="1"/>
  <c r="R120" i="4" s="1"/>
  <c r="BK349" i="3"/>
  <c r="J349" i="3"/>
  <c r="J104" i="3" s="1"/>
  <c r="BK759" i="2"/>
  <c r="J759" i="2"/>
  <c r="J102" i="2"/>
  <c r="BK175" i="4"/>
  <c r="J175" i="4" s="1"/>
  <c r="J100" i="4" s="1"/>
  <c r="BK123" i="5"/>
  <c r="J123" i="5" s="1"/>
  <c r="J98" i="5" s="1"/>
  <c r="BK126" i="5"/>
  <c r="J126" i="5"/>
  <c r="J99" i="5" s="1"/>
  <c r="BK128" i="5"/>
  <c r="J128" i="5"/>
  <c r="J100" i="5"/>
  <c r="BK130" i="5"/>
  <c r="J130" i="5" s="1"/>
  <c r="J101" i="5" s="1"/>
  <c r="J89" i="5"/>
  <c r="J122" i="4"/>
  <c r="J98" i="4" s="1"/>
  <c r="E111" i="5"/>
  <c r="BF129" i="5"/>
  <c r="F92" i="5"/>
  <c r="BF124" i="5"/>
  <c r="BF127" i="5"/>
  <c r="BF131" i="5"/>
  <c r="BF133" i="4"/>
  <c r="BF135" i="4"/>
  <c r="BF148" i="4"/>
  <c r="BF152" i="4"/>
  <c r="BF161" i="4"/>
  <c r="BF174" i="4"/>
  <c r="BF176" i="4"/>
  <c r="BK129" i="3"/>
  <c r="J129" i="3" s="1"/>
  <c r="J97" i="3" s="1"/>
  <c r="J89" i="4"/>
  <c r="F92" i="4"/>
  <c r="BF129" i="4"/>
  <c r="BF139" i="4"/>
  <c r="BF141" i="4"/>
  <c r="BF166" i="4"/>
  <c r="BF171" i="4"/>
  <c r="BF172" i="4"/>
  <c r="BF173" i="4"/>
  <c r="BF124" i="4"/>
  <c r="BF158" i="4"/>
  <c r="BF162" i="4"/>
  <c r="BF163" i="4"/>
  <c r="BF164" i="4"/>
  <c r="BF167" i="4"/>
  <c r="BF170" i="4"/>
  <c r="E85" i="4"/>
  <c r="BF132" i="4"/>
  <c r="BF134" i="4"/>
  <c r="BF136" i="4"/>
  <c r="BF138" i="4"/>
  <c r="BF142" i="4"/>
  <c r="BF146" i="4"/>
  <c r="BF147" i="4"/>
  <c r="BF149" i="4"/>
  <c r="BF157" i="4"/>
  <c r="BF159" i="4"/>
  <c r="BF123" i="4"/>
  <c r="BF126" i="4"/>
  <c r="BF127" i="4"/>
  <c r="BF130" i="4"/>
  <c r="BF137" i="4"/>
  <c r="BF143" i="4"/>
  <c r="BF145" i="4"/>
  <c r="BF153" i="4"/>
  <c r="BF154" i="4"/>
  <c r="BF155" i="4"/>
  <c r="BF156" i="4"/>
  <c r="BF168" i="4"/>
  <c r="BF169" i="4"/>
  <c r="BF125" i="4"/>
  <c r="BF128" i="4"/>
  <c r="BF131" i="4"/>
  <c r="BF144" i="4"/>
  <c r="BF150" i="4"/>
  <c r="BF151" i="4"/>
  <c r="BF160" i="4"/>
  <c r="BD97" i="1"/>
  <c r="J762" i="2"/>
  <c r="J104" i="2"/>
  <c r="BF232" i="3"/>
  <c r="BF308" i="3"/>
  <c r="BF320" i="3"/>
  <c r="BF438" i="3"/>
  <c r="BF537" i="3"/>
  <c r="BF564" i="3"/>
  <c r="BF566" i="3"/>
  <c r="BF580" i="3"/>
  <c r="BF590" i="3"/>
  <c r="BF185" i="3"/>
  <c r="BF210" i="3"/>
  <c r="BF229" i="3"/>
  <c r="BF231" i="3"/>
  <c r="BF269" i="3"/>
  <c r="BF369" i="3"/>
  <c r="BF378" i="3"/>
  <c r="BF411" i="3"/>
  <c r="BF413" i="3"/>
  <c r="BF486" i="3"/>
  <c r="BF499" i="3"/>
  <c r="BF509" i="3"/>
  <c r="E85" i="3"/>
  <c r="J122" i="3"/>
  <c r="BF131" i="3"/>
  <c r="BF132" i="3"/>
  <c r="BF180" i="3"/>
  <c r="BF182" i="3"/>
  <c r="BF254" i="3"/>
  <c r="BF266" i="3"/>
  <c r="BF296" i="3"/>
  <c r="BF334" i="3"/>
  <c r="BF347" i="3"/>
  <c r="BF350" i="3"/>
  <c r="BF387" i="3"/>
  <c r="BF421" i="3"/>
  <c r="BF449" i="3"/>
  <c r="BF474" i="3"/>
  <c r="BF527" i="3"/>
  <c r="BF133" i="3"/>
  <c r="BF134" i="3"/>
  <c r="BF137" i="3"/>
  <c r="BF208" i="3"/>
  <c r="BF212" i="3"/>
  <c r="BF244" i="3"/>
  <c r="BF348" i="3"/>
  <c r="BF360" i="3"/>
  <c r="BF398" i="3"/>
  <c r="BF423" i="3"/>
  <c r="BF431" i="3"/>
  <c r="BF463" i="3"/>
  <c r="BF511" i="3"/>
  <c r="BF554" i="3"/>
  <c r="BF579" i="3"/>
  <c r="J134" i="2"/>
  <c r="J98" i="2" s="1"/>
  <c r="BF170" i="3"/>
  <c r="BF205" i="3"/>
  <c r="BF228" i="3"/>
  <c r="BF281" i="3"/>
  <c r="BF409" i="3"/>
  <c r="BF518" i="3"/>
  <c r="BF587" i="3"/>
  <c r="BF136" i="3"/>
  <c r="BF223" i="3"/>
  <c r="BF225" i="3"/>
  <c r="BF268" i="3"/>
  <c r="BF415" i="3"/>
  <c r="BF433" i="3"/>
  <c r="BF436" i="3"/>
  <c r="BF574" i="3"/>
  <c r="BF150" i="3"/>
  <c r="BF160" i="3"/>
  <c r="BF195" i="3"/>
  <c r="BF283" i="3"/>
  <c r="BF396" i="3"/>
  <c r="BF417" i="3"/>
  <c r="BF451" i="3"/>
  <c r="BF453" i="3"/>
  <c r="BF572" i="3"/>
  <c r="BF581" i="3"/>
  <c r="F92" i="3"/>
  <c r="BF140" i="3"/>
  <c r="BF183" i="3"/>
  <c r="BF226" i="3"/>
  <c r="BF284" i="3"/>
  <c r="BF332" i="3"/>
  <c r="BF345" i="3"/>
  <c r="BF407" i="3"/>
  <c r="BF440" i="3"/>
  <c r="BF489" i="3"/>
  <c r="BF519" i="3"/>
  <c r="BF526" i="3"/>
  <c r="BF547" i="3"/>
  <c r="BF553" i="3"/>
  <c r="BF567" i="3"/>
  <c r="BF588" i="3"/>
  <c r="J126" i="2"/>
  <c r="BF139" i="2"/>
  <c r="BF166" i="2"/>
  <c r="BF616" i="2"/>
  <c r="BF632" i="2"/>
  <c r="BF658" i="2"/>
  <c r="BF683" i="2"/>
  <c r="BF710" i="2"/>
  <c r="BF724" i="2"/>
  <c r="BF751" i="2"/>
  <c r="BF752" i="2"/>
  <c r="BF753" i="2"/>
  <c r="BF760" i="2"/>
  <c r="BF797" i="2"/>
  <c r="BF806" i="2"/>
  <c r="BF817" i="2"/>
  <c r="BF823" i="2"/>
  <c r="BF830" i="2"/>
  <c r="BF881" i="2"/>
  <c r="BF905" i="2"/>
  <c r="BF909" i="2"/>
  <c r="BF931" i="2"/>
  <c r="BF946" i="2"/>
  <c r="BF1084" i="2"/>
  <c r="BF1135" i="2"/>
  <c r="BF1209" i="2"/>
  <c r="BF1211" i="2"/>
  <c r="BF1237" i="2"/>
  <c r="BF1307" i="2"/>
  <c r="BF1371" i="2"/>
  <c r="BF1378" i="2"/>
  <c r="BF1503" i="2"/>
  <c r="BF1505" i="2"/>
  <c r="BF1633" i="2"/>
  <c r="BF1653" i="2"/>
  <c r="BF1666" i="2"/>
  <c r="BF1683" i="2"/>
  <c r="BF1685" i="2"/>
  <c r="BF1703" i="2"/>
  <c r="BF273" i="2"/>
  <c r="BF357" i="2"/>
  <c r="BF747" i="2"/>
  <c r="BF791" i="2"/>
  <c r="BF807" i="2"/>
  <c r="BF839" i="2"/>
  <c r="BF840" i="2"/>
  <c r="BF858" i="2"/>
  <c r="BF899" i="2"/>
  <c r="BF900" i="2"/>
  <c r="BF921" i="2"/>
  <c r="BF937" i="2"/>
  <c r="BF944" i="2"/>
  <c r="BF974" i="2"/>
  <c r="BF1099" i="2"/>
  <c r="BF1105" i="2"/>
  <c r="BF1129" i="2"/>
  <c r="BF1349" i="2"/>
  <c r="BF1433" i="2"/>
  <c r="BF1439" i="2"/>
  <c r="BF1605" i="2"/>
  <c r="BF160" i="2"/>
  <c r="BF172" i="2"/>
  <c r="BF178" i="2"/>
  <c r="BF289" i="2"/>
  <c r="BF442" i="2"/>
  <c r="BF524" i="2"/>
  <c r="BF542" i="2"/>
  <c r="BF618" i="2"/>
  <c r="BF642" i="2"/>
  <c r="BF671" i="2"/>
  <c r="BF746" i="2"/>
  <c r="BF749" i="2"/>
  <c r="BF763" i="2"/>
  <c r="BF808" i="2"/>
  <c r="BF809" i="2"/>
  <c r="BF879" i="2"/>
  <c r="BF886" i="2"/>
  <c r="BF897" i="2"/>
  <c r="BF914" i="2"/>
  <c r="BF915" i="2"/>
  <c r="BF925" i="2"/>
  <c r="BF936" i="2"/>
  <c r="BF976" i="2"/>
  <c r="BF1097" i="2"/>
  <c r="BF1137" i="2"/>
  <c r="BF1329" i="2"/>
  <c r="BF1375" i="2"/>
  <c r="BF1480" i="2"/>
  <c r="BF1539" i="2"/>
  <c r="BF141" i="2"/>
  <c r="BF236" i="2"/>
  <c r="BF272" i="2"/>
  <c r="BF455" i="2"/>
  <c r="BF578" i="2"/>
  <c r="BF598" i="2"/>
  <c r="BF824" i="2"/>
  <c r="BF836" i="2"/>
  <c r="BF888" i="2"/>
  <c r="BF1000" i="2"/>
  <c r="BF1081" i="2"/>
  <c r="BF1147" i="2"/>
  <c r="BF1235" i="2"/>
  <c r="BF1273" i="2"/>
  <c r="BF1411" i="2"/>
  <c r="BF1511" i="2"/>
  <c r="BF1513" i="2"/>
  <c r="BF1519" i="2"/>
  <c r="BF1541" i="2"/>
  <c r="BF1555" i="2"/>
  <c r="BF1581" i="2"/>
  <c r="BF1595" i="2"/>
  <c r="E85" i="2"/>
  <c r="BF169" i="2"/>
  <c r="BF315" i="2"/>
  <c r="BF754" i="2"/>
  <c r="BF799" i="2"/>
  <c r="BF800" i="2"/>
  <c r="BF814" i="2"/>
  <c r="BF826" i="2"/>
  <c r="BF843" i="2"/>
  <c r="BF861" i="2"/>
  <c r="BF862" i="2"/>
  <c r="BF864" i="2"/>
  <c r="BF891" i="2"/>
  <c r="BF911" i="2"/>
  <c r="BF912" i="2"/>
  <c r="BF1185" i="2"/>
  <c r="BF1251" i="2"/>
  <c r="BF1287" i="2"/>
  <c r="BF1351" i="2"/>
  <c r="BF1409" i="2"/>
  <c r="BF1600" i="2"/>
  <c r="BF1601" i="2"/>
  <c r="F92" i="2"/>
  <c r="BF335" i="2"/>
  <c r="BF371" i="2"/>
  <c r="BF381" i="2"/>
  <c r="BF454" i="2"/>
  <c r="BF468" i="2"/>
  <c r="BF506" i="2"/>
  <c r="BF554" i="2"/>
  <c r="BF755" i="2"/>
  <c r="BF793" i="2"/>
  <c r="BF878" i="2"/>
  <c r="BF904" i="2"/>
  <c r="BF908" i="2"/>
  <c r="BF947" i="2"/>
  <c r="BF962" i="2"/>
  <c r="BF1107" i="2"/>
  <c r="BF1159" i="2"/>
  <c r="BF1161" i="2"/>
  <c r="BF1309" i="2"/>
  <c r="BF1373" i="2"/>
  <c r="BF1441" i="2"/>
  <c r="BF1482" i="2"/>
  <c r="BF748" i="2"/>
  <c r="BF794" i="2"/>
  <c r="BF796" i="2"/>
  <c r="BF818" i="2"/>
  <c r="BF822" i="2"/>
  <c r="BF831" i="2"/>
  <c r="BF833" i="2"/>
  <c r="BF834" i="2"/>
  <c r="BF842" i="2"/>
  <c r="BF890" i="2"/>
  <c r="BF893" i="2"/>
  <c r="BF895" i="2"/>
  <c r="BF929" i="2"/>
  <c r="BF932" i="2"/>
  <c r="BF941" i="2"/>
  <c r="BF951" i="2"/>
  <c r="BF1041" i="2"/>
  <c r="BF1127" i="2"/>
  <c r="BF1272" i="2"/>
  <c r="BF1379" i="2"/>
  <c r="BF1597" i="2"/>
  <c r="BF135" i="2"/>
  <c r="BF199" i="2"/>
  <c r="BF220" i="2"/>
  <c r="BF252" i="2"/>
  <c r="BF401" i="2"/>
  <c r="BF421" i="2"/>
  <c r="BF536" i="2"/>
  <c r="BF560" i="2"/>
  <c r="BF572" i="2"/>
  <c r="BF775" i="2"/>
  <c r="BF787" i="2"/>
  <c r="BF789" i="2"/>
  <c r="BF813" i="2"/>
  <c r="BF815" i="2"/>
  <c r="BF837" i="2"/>
  <c r="BF856" i="2"/>
  <c r="BF867" i="2"/>
  <c r="BF877" i="2"/>
  <c r="BF942" i="2"/>
  <c r="BF1024" i="2"/>
  <c r="BF1065" i="2"/>
  <c r="BF1271" i="2"/>
  <c r="BF1567" i="2"/>
  <c r="BF1620" i="2"/>
  <c r="F35" i="2"/>
  <c r="BB95" i="1" s="1"/>
  <c r="J33" i="3"/>
  <c r="AV96" i="1"/>
  <c r="F33" i="4"/>
  <c r="AZ97" i="1" s="1"/>
  <c r="J33" i="4"/>
  <c r="AV97" i="1"/>
  <c r="F36" i="4"/>
  <c r="BC97" i="1" s="1"/>
  <c r="F35" i="4"/>
  <c r="BB97" i="1"/>
  <c r="F36" i="5"/>
  <c r="BC98" i="1" s="1"/>
  <c r="F33" i="3"/>
  <c r="AZ96" i="1"/>
  <c r="F37" i="3"/>
  <c r="BD96" i="1" s="1"/>
  <c r="F33" i="5"/>
  <c r="AZ98" i="1"/>
  <c r="F33" i="2"/>
  <c r="AZ95" i="1" s="1"/>
  <c r="F36" i="2"/>
  <c r="BC95" i="1"/>
  <c r="J33" i="2"/>
  <c r="AV95" i="1" s="1"/>
  <c r="F35" i="3"/>
  <c r="BB96" i="1"/>
  <c r="F36" i="3"/>
  <c r="BC96" i="1" s="1"/>
  <c r="F37" i="5"/>
  <c r="BD98" i="1"/>
  <c r="J33" i="5"/>
  <c r="AV98" i="1" s="1"/>
  <c r="F35" i="5"/>
  <c r="BB98" i="1"/>
  <c r="F37" i="2"/>
  <c r="BD95" i="1" s="1"/>
  <c r="J333" i="3" l="1"/>
  <c r="J103" i="3" s="1"/>
  <c r="R761" i="2"/>
  <c r="R132" i="2"/>
  <c r="P761" i="2"/>
  <c r="T761" i="2"/>
  <c r="R138" i="3"/>
  <c r="R128" i="3"/>
  <c r="BK121" i="4"/>
  <c r="BK120" i="4" s="1"/>
  <c r="J120" i="4" s="1"/>
  <c r="J96" i="4" s="1"/>
  <c r="T121" i="4"/>
  <c r="T120" i="4"/>
  <c r="T133" i="2"/>
  <c r="T132" i="2"/>
  <c r="T138" i="3"/>
  <c r="T128" i="3" s="1"/>
  <c r="BK761" i="2"/>
  <c r="J761" i="2"/>
  <c r="J103" i="2" s="1"/>
  <c r="P121" i="4"/>
  <c r="P120" i="4"/>
  <c r="AU97" i="1"/>
  <c r="BK133" i="2"/>
  <c r="BK132" i="2" s="1"/>
  <c r="J132" i="2" s="1"/>
  <c r="J96" i="2" s="1"/>
  <c r="P138" i="3"/>
  <c r="P128" i="3"/>
  <c r="AU96" i="1"/>
  <c r="P133" i="2"/>
  <c r="P132" i="2"/>
  <c r="AU95" i="1" s="1"/>
  <c r="BK122" i="5"/>
  <c r="J122" i="5"/>
  <c r="J97" i="5"/>
  <c r="BK128" i="3"/>
  <c r="J128" i="3"/>
  <c r="J96" i="3"/>
  <c r="J34" i="4"/>
  <c r="AW97" i="1" s="1"/>
  <c r="AT97" i="1" s="1"/>
  <c r="AZ94" i="1"/>
  <c r="W29" i="1"/>
  <c r="J34" i="3"/>
  <c r="AW96" i="1" s="1"/>
  <c r="AT96" i="1" s="1"/>
  <c r="J34" i="2"/>
  <c r="AW95" i="1" s="1"/>
  <c r="AT95" i="1" s="1"/>
  <c r="F34" i="2"/>
  <c r="BA95" i="1" s="1"/>
  <c r="F34" i="3"/>
  <c r="BA96" i="1" s="1"/>
  <c r="J34" i="5"/>
  <c r="AW98" i="1"/>
  <c r="AT98" i="1" s="1"/>
  <c r="F34" i="4"/>
  <c r="BA97" i="1" s="1"/>
  <c r="BB94" i="1"/>
  <c r="W31" i="1"/>
  <c r="BD94" i="1"/>
  <c r="W33" i="1"/>
  <c r="F34" i="5"/>
  <c r="BA98" i="1" s="1"/>
  <c r="BC94" i="1"/>
  <c r="W32" i="1"/>
  <c r="J133" i="2" l="1"/>
  <c r="J97" i="2" s="1"/>
  <c r="BK121" i="5"/>
  <c r="J121" i="5"/>
  <c r="J96" i="5"/>
  <c r="J121" i="4"/>
  <c r="J97" i="4"/>
  <c r="J30" i="4"/>
  <c r="AG97" i="1"/>
  <c r="J30" i="2"/>
  <c r="AG95" i="1"/>
  <c r="AX94" i="1"/>
  <c r="AU94" i="1"/>
  <c r="J30" i="3"/>
  <c r="AG96" i="1"/>
  <c r="AY94" i="1"/>
  <c r="AV94" i="1"/>
  <c r="AK29" i="1" s="1"/>
  <c r="BA94" i="1"/>
  <c r="W30" i="1"/>
  <c r="J39" i="4" l="1"/>
  <c r="J39" i="2"/>
  <c r="J39" i="3"/>
  <c r="AN96" i="1"/>
  <c r="AN97" i="1"/>
  <c r="AN95" i="1"/>
  <c r="J30" i="5"/>
  <c r="AG98" i="1"/>
  <c r="AG94" i="1" s="1"/>
  <c r="AK26" i="1" s="1"/>
  <c r="AK35" i="1" s="1"/>
  <c r="AW94" i="1"/>
  <c r="AK30" i="1"/>
  <c r="J39" i="5" l="1"/>
  <c r="AN98" i="1"/>
  <c r="AT94" i="1"/>
  <c r="AN94" i="1" l="1"/>
</calcChain>
</file>

<file path=xl/sharedStrings.xml><?xml version="1.0" encoding="utf-8"?>
<sst xmlns="http://schemas.openxmlformats.org/spreadsheetml/2006/main" count="22393" uniqueCount="2233">
  <si>
    <t>Export Komplet</t>
  </si>
  <si>
    <t/>
  </si>
  <si>
    <t>2.0</t>
  </si>
  <si>
    <t>ZAMOK</t>
  </si>
  <si>
    <t>False</t>
  </si>
  <si>
    <t>{0b315a2d-b640-4d7f-937a-1bce363f6be4}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</si>
  <si>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</si>
  <si>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</si>
  <si>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</si>
  <si>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</si>
  <si>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</si>
  <si>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</si>
  <si>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</si>
  <si>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</si>
  <si>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</si>
  <si>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</si>
  <si>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</si>
  <si>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koupelen Domov Příbor, Masarykova 542, k.ú.Příbor</t>
  </si>
  <si>
    <t>KSO:</t>
  </si>
  <si>
    <t>CC-CZ:</t>
  </si>
  <si>
    <t>Místo:</t>
  </si>
  <si>
    <t>Příbor</t>
  </si>
  <si>
    <t>Datum:</t>
  </si>
  <si>
    <t>4. 11. 2025</t>
  </si>
  <si>
    <t>Zadavatel:</t>
  </si>
  <si>
    <t>IČ:</t>
  </si>
  <si>
    <t>Domov Příbor, přísp.org., Masarykova 542, Příbor</t>
  </si>
  <si>
    <t>DIČ:</t>
  </si>
  <si>
    <t>Uchazeč:</t>
  </si>
  <si>
    <t>Vyplň údaj</t>
  </si>
  <si>
    <t>Projektant:</t>
  </si>
  <si>
    <t>47684577</t>
  </si>
  <si>
    <t>Ing.Pavel KRÁTKÝ</t>
  </si>
  <si>
    <t>True</t>
  </si>
  <si>
    <t>Zpracovatel:</t>
  </si>
  <si>
    <t>Hořák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</si>
  <si>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</si>
  <si>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</si>
  <si>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</si>
  <si>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</si>
  <si>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</si>
  <si>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</si>
  <si>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</si>
  <si>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</si>
  <si>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</si>
  <si>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</si>
  <si>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</si>
  <si>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</si>
  <si>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</si>
  <si>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</si>
  <si>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</si>
  <si>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</si>
  <si>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</si>
  <si>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</si>
  <si>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</si>
  <si>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</si>
  <si>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</si>
  <si>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</si>
  <si>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</si>
  <si>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</si>
  <si>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</si>
  <si>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</si>
  <si>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</si>
  <si>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</si>
  <si>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</si>
  <si>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</si>
  <si>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</si>
  <si>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</si>
  <si>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</si>
  <si>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</si>
  <si>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</si>
  <si>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</si>
  <si>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</si>
  <si>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</si>
  <si>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</si>
  <si>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</si>
  <si>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</si>
  <si>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</si>
  <si>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</si>
  <si>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</si>
  <si>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</si>
  <si>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</si>
  <si>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0321</t>
  </si>
  <si>
    <t>Architektonicko-stavební řešení</t>
  </si>
  <si>
    <t>STA</t>
  </si>
  <si>
    <t>1</t>
  </si>
  <si>
    <t>{ecd80173-3b05-42b0-a3b9-758788cc7bc6}</t>
  </si>
  <si>
    <t>0322</t>
  </si>
  <si>
    <t>Zdravotechnika, vytápění, vzduchotechnika a slaboproud</t>
  </si>
  <si>
    <t>{97e804a0-32de-4b0e-b033-9109186d9e56}</t>
  </si>
  <si>
    <t>0323</t>
  </si>
  <si>
    <t>Elektroinstalace</t>
  </si>
  <si>
    <t>{131a4a10-8415-4867-8a9e-1ed1e2b80b81}</t>
  </si>
  <si>
    <t>0392</t>
  </si>
  <si>
    <t>Vedlejší rozpočtové náklady</t>
  </si>
  <si>
    <t>VON</t>
  </si>
  <si>
    <t>{df4362ec-b889-4e9c-af66-e8d029fd2759}</t>
  </si>
  <si>
    <t>KRYCÍ LIST SOUPISU PRACÍ</t>
  </si>
  <si>
    <t>Objekt:</t>
  </si>
  <si>
    <t>0321 - Architektonicko-stavební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</si>
  <si>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</si>
  <si>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</si>
  <si>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</si>
  <si>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</si>
  <si>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</si>
  <si>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</si>
  <si>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</si>
  <si>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</si>
  <si>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</si>
  <si>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</si>
  <si>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</si>
  <si>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</si>
  <si>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</si>
  <si>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</si>
  <si>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</si>
  <si>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</si>
  <si>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</si>
  <si>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</si>
  <si>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</si>
  <si>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</si>
  <si>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</si>
  <si>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</si>
  <si>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</si>
  <si>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</si>
  <si>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</si>
  <si>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</si>
  <si>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</si>
  <si>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</si>
  <si>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</si>
  <si>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</si>
  <si>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</si>
  <si>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</si>
  <si>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</si>
  <si>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</si>
  <si>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</si>
  <si>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</si>
  <si>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</si>
  <si>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</si>
  <si>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</si>
  <si>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</si>
  <si>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317941121</t>
  </si>
  <si>
    <t>Osazování ocelových válcovaných nosníků na zdivu I, IE, U, UE nebo L výšky do 120 mm</t>
  </si>
  <si>
    <t>t</t>
  </si>
  <si>
    <t>CS ÚRS 2025 02</t>
  </si>
  <si>
    <t>4</t>
  </si>
  <si>
    <t>2</t>
  </si>
  <si>
    <t>-1142712601</t>
  </si>
  <si>
    <t>VV</t>
  </si>
  <si>
    <t>"koupelna č. 2.2" 1,50* 8,10/1000</t>
  </si>
  <si>
    <t>"koupelna č. 3.2" 1,50* 8,10/1000</t>
  </si>
  <si>
    <t>Součet</t>
  </si>
  <si>
    <t>M</t>
  </si>
  <si>
    <t>13010742</t>
  </si>
  <si>
    <t>ocel profilová jakost S235JR (11 375) průřez IPE 100</t>
  </si>
  <si>
    <t>8</t>
  </si>
  <si>
    <t>-991693378</t>
  </si>
  <si>
    <t>0,024*1,08 'Přepočtené koeficientem množství</t>
  </si>
  <si>
    <t>317944321</t>
  </si>
  <si>
    <t>Válcované nosníky výšky do 120 mm dodatečně osazované do připravených otvorů</t>
  </si>
  <si>
    <t>1734657527</t>
  </si>
  <si>
    <t>"IPE 100</t>
  </si>
  <si>
    <t xml:space="preserve">"koupelna č. 2.1 </t>
  </si>
  <si>
    <t>1,50*2* 8,10/1000</t>
  </si>
  <si>
    <t xml:space="preserve">"koupelna č. 2.3 </t>
  </si>
  <si>
    <t>1,50*3* 8,10/1000</t>
  </si>
  <si>
    <t xml:space="preserve">"koupelna č. 2.4 </t>
  </si>
  <si>
    <t>(1,50*2+1,25)* 8,10/1000</t>
  </si>
  <si>
    <t>Mezisoučet</t>
  </si>
  <si>
    <t xml:space="preserve">"koupelna č. 3.1 </t>
  </si>
  <si>
    <t xml:space="preserve">"koupelna č. 3.2 </t>
  </si>
  <si>
    <t>1,50* 8,10/1000</t>
  </si>
  <si>
    <t xml:space="preserve">"koupelna č. 3.3 </t>
  </si>
  <si>
    <t>"koupelna č. 3.4" 1,50*2* 8,10/1000</t>
  </si>
  <si>
    <t>340271011</t>
  </si>
  <si>
    <t>Zazdívka otvorů v příčkách nebo stěnách pl přes 0,25 do 1 m2 tvárnicemi pórobetonovými tl 75 mm</t>
  </si>
  <si>
    <t>m2</t>
  </si>
  <si>
    <t>-666015391</t>
  </si>
  <si>
    <t>"koupelna č. 2.3" 0,345*2,02</t>
  </si>
  <si>
    <t>"koupelna č. 2.4" 0,44*2,02</t>
  </si>
  <si>
    <t>"koupelna č. 3.1" 0,37*2,02</t>
  </si>
  <si>
    <t>"koupelna č. 3.3" 0,33*2,02</t>
  </si>
  <si>
    <t>5</t>
  </si>
  <si>
    <t>342272215</t>
  </si>
  <si>
    <t>Příčka z pórobetonových hladkých tvárnic na tenkovrstvou maltu tl 75 mm</t>
  </si>
  <si>
    <t>-438253406</t>
  </si>
  <si>
    <t xml:space="preserve">"koupelna č. 3.2" </t>
  </si>
  <si>
    <t>2,31*3,00 - 1,10*2,00</t>
  </si>
  <si>
    <t>6</t>
  </si>
  <si>
    <t>342272225</t>
  </si>
  <si>
    <t>Příčka z pórobetonových hladkých tvárnic na tenkovrstvou maltu tl 100 mm</t>
  </si>
  <si>
    <t>-1299387250</t>
  </si>
  <si>
    <t xml:space="preserve">"koupelna č. 2.2" </t>
  </si>
  <si>
    <t>2,35*3,25 - 1,10*2,00</t>
  </si>
  <si>
    <t>7</t>
  </si>
  <si>
    <t>342291121</t>
  </si>
  <si>
    <t>Ukotvení příček k cihelným konstrukcím plochými kotvami</t>
  </si>
  <si>
    <t>m</t>
  </si>
  <si>
    <t>-179233845</t>
  </si>
  <si>
    <t>3,25*2</t>
  </si>
  <si>
    <t>3,00*2</t>
  </si>
  <si>
    <t>346244381</t>
  </si>
  <si>
    <t>Plentování jednostranné v do 200 mm válcovaných nosníků cihlami</t>
  </si>
  <si>
    <t>1799221933</t>
  </si>
  <si>
    <t>1,50*0,10*2 *2</t>
  </si>
  <si>
    <t>"koupelna č. 2.3</t>
  </si>
  <si>
    <t>1,50*0,10*2 *3</t>
  </si>
  <si>
    <t>"koupelna č. 2.4</t>
  </si>
  <si>
    <t xml:space="preserve">(1,50*2+1,25)*0,10*2 </t>
  </si>
  <si>
    <t>"koupelna č. 3.3</t>
  </si>
  <si>
    <t>"koupelna č. 3.4</t>
  </si>
  <si>
    <t>9</t>
  </si>
  <si>
    <t>349231811</t>
  </si>
  <si>
    <t>Přizdívka ostění s ozubem z cihel tl přes 80 do 150 mm</t>
  </si>
  <si>
    <t>-885286440</t>
  </si>
  <si>
    <t>0,08*2,02*2*2</t>
  </si>
  <si>
    <t>0,08*2,02*2</t>
  </si>
  <si>
    <t>0,08*2,02*(2*2+1)</t>
  </si>
  <si>
    <t xml:space="preserve">"koupelna č. 3.1" </t>
  </si>
  <si>
    <t>0,08*2,02*2*3</t>
  </si>
  <si>
    <t xml:space="preserve">"koupelna č. 3.4 </t>
  </si>
  <si>
    <t>Úpravy povrchů, podlahy a osazování výplní</t>
  </si>
  <si>
    <t>10</t>
  </si>
  <si>
    <t>612131121</t>
  </si>
  <si>
    <t>Penetrační disperzní nátěr vnitřních stěn nanášený ručně</t>
  </si>
  <si>
    <t>312232191</t>
  </si>
  <si>
    <t xml:space="preserve">"koupelna č. 2.2 - nová Ytong příčka " </t>
  </si>
  <si>
    <t>(2,35*3,23 - 1,10*2,00) *2</t>
  </si>
  <si>
    <t xml:space="preserve">"koupelna č. 2.3" </t>
  </si>
  <si>
    <t>0,345*2,00*2</t>
  </si>
  <si>
    <t xml:space="preserve">"koupelna č. 2.4" </t>
  </si>
  <si>
    <t>0,44*2,00*2</t>
  </si>
  <si>
    <t>0,37*2,00*2</t>
  </si>
  <si>
    <t xml:space="preserve">"koupelna č. 3.2 - nová Ytong příčka " </t>
  </si>
  <si>
    <t>(2,31*3,00 - 1,10*2,00) *2</t>
  </si>
  <si>
    <t xml:space="preserve">"koupelna č. 3.3" </t>
  </si>
  <si>
    <t>0,33*2,00*2</t>
  </si>
  <si>
    <t>11</t>
  </si>
  <si>
    <t>612142001</t>
  </si>
  <si>
    <t>Pletivo sklovláknité vnitřních stěn vtlačené do tmelu</t>
  </si>
  <si>
    <t>-513790539</t>
  </si>
  <si>
    <t>(2,31*3,00 - 1,10*2,00)*2</t>
  </si>
  <si>
    <t>612135001</t>
  </si>
  <si>
    <t>Vyrovnání podkladu vnitřních stěn maltou vápenocementovou tl do 10 mm</t>
  </si>
  <si>
    <t>-385702404</t>
  </si>
  <si>
    <t>"koupelna č. 2.2  - po původních obkladech na 3 původních stěnách</t>
  </si>
  <si>
    <t>(2,40*2+2,35)*2,00 -1,50*0,11+0,25*0,11*2</t>
  </si>
  <si>
    <t>"koupelna č. 2.4  - po původních obkladech</t>
  </si>
  <si>
    <t xml:space="preserve">((2,28+2,05)*2-1,10)*2,00 </t>
  </si>
  <si>
    <t>"koupelna č. 2.5  - po původních obkladech</t>
  </si>
  <si>
    <t>((2,80+2,20)*2-1,10)*2,00 -1,45*0,22 +0,25*0,22*2</t>
  </si>
  <si>
    <t>"koupelna č. 2.6  - po původních obkladech ( 2 strany )</t>
  </si>
  <si>
    <t>(1,73+2,29)*2,10</t>
  </si>
  <si>
    <t>"koupelna č. 3.1  - po původních obkladech</t>
  </si>
  <si>
    <t>((2,32+2,57)*2-1,10-0,37)*2,03 -1,50*0,23+0,25*0,23*2</t>
  </si>
  <si>
    <t>"koupelna č. 3.2  - po původních obkladech na 3 původních stěnách</t>
  </si>
  <si>
    <t>(2,28*2+2,31)*2,00 -1,50*0,10+0,25*0,10*2</t>
  </si>
  <si>
    <t xml:space="preserve">((2,32+2,54)*2-1,10)*2,03 </t>
  </si>
  <si>
    <t xml:space="preserve">"koupelna č. 3.4" </t>
  </si>
  <si>
    <t xml:space="preserve">((2,09+2,33)*2-1,10)*2,03 </t>
  </si>
  <si>
    <t>13</t>
  </si>
  <si>
    <t>612135091</t>
  </si>
  <si>
    <t>Příplatek k vyrovnání vnitřních stěn maltou vápenocementovou za každých dalších 5 mm tloušťky</t>
  </si>
  <si>
    <t>383456247</t>
  </si>
  <si>
    <t>14</t>
  </si>
  <si>
    <t>612311131</t>
  </si>
  <si>
    <t>Vápenný štuk vnitřních stěn tloušťky do 3 mm</t>
  </si>
  <si>
    <t>901078767</t>
  </si>
  <si>
    <t>2,35*(3,23+0,20) - 1,10*2,00</t>
  </si>
  <si>
    <t>0,345*2,00</t>
  </si>
  <si>
    <t>0,37*2,00</t>
  </si>
  <si>
    <t>2,31*(2,98+0,20) - 1,10*2,00</t>
  </si>
  <si>
    <t>0,33*2,00</t>
  </si>
  <si>
    <t>15</t>
  </si>
  <si>
    <t>612325301</t>
  </si>
  <si>
    <t>Vápenocementová hladká omítka ostění nebo nadpraží</t>
  </si>
  <si>
    <t>-1303817345</t>
  </si>
  <si>
    <t>"koupelna č. 2.1  - u zárubní</t>
  </si>
  <si>
    <t>(1,10+2*2,00)*0,08*2</t>
  </si>
  <si>
    <t>(2*2,00)*0,10*1</t>
  </si>
  <si>
    <t>(1,10+2*2,00)*0,08</t>
  </si>
  <si>
    <t>(1,10+2*2,00)*0,08*3</t>
  </si>
  <si>
    <t>(1,10+2*2,00)*0,08*2 +(1,00+2*2,00)*0,08</t>
  </si>
  <si>
    <t xml:space="preserve">(1,10+2*2,00)*0,08*2 </t>
  </si>
  <si>
    <t>16</t>
  </si>
  <si>
    <t>612325302</t>
  </si>
  <si>
    <t>Vápenocementová štuková omítka ostění nebo nadpraží</t>
  </si>
  <si>
    <t>902884512</t>
  </si>
  <si>
    <t>"koupelna č. 2.1 - u zárubní</t>
  </si>
  <si>
    <t>1,50*0,12*2*2+ (2*2,00)*0,10*3</t>
  </si>
  <si>
    <t>1,50*0,12*2*2+ (2*2,00)*0,10*2</t>
  </si>
  <si>
    <t>1,50*0,12*2*3+ (2*2,00)*0,10*5</t>
  </si>
  <si>
    <t>(1,50*2+1,25)*0,12*2 +  (2*2,00)*0,10*5</t>
  </si>
  <si>
    <t>(1,50*2)*0,12*2 +  (2*2,00)*0,10*3</t>
  </si>
  <si>
    <t>17</t>
  </si>
  <si>
    <t>619991005</t>
  </si>
  <si>
    <t>Zakrytí stěny PE fólií</t>
  </si>
  <si>
    <t>-1545344190</t>
  </si>
  <si>
    <t>"koupelna č. 2.1 - ze strany předsíně</t>
  </si>
  <si>
    <t>0,90*1,97+0,80*1,97</t>
  </si>
  <si>
    <t>0,90*1,97+0,80*1,97 + 1,50*0,86</t>
  </si>
  <si>
    <t>0,90*1,97</t>
  </si>
  <si>
    <t xml:space="preserve">"koupelna č. 2.5" </t>
  </si>
  <si>
    <t>1,45*1,18</t>
  </si>
  <si>
    <t xml:space="preserve">"koupelna č. 2.6" </t>
  </si>
  <si>
    <t>1,10*1,97</t>
  </si>
  <si>
    <t>0,90*1,97 +0,80*1,97</t>
  </si>
  <si>
    <t>0,90*1,97+0,80*1,97 + 1,50*0,88</t>
  </si>
  <si>
    <t>0,90*1,97*2</t>
  </si>
  <si>
    <t>18</t>
  </si>
  <si>
    <t>619991011</t>
  </si>
  <si>
    <t>Obalení samostatných konstrukcí a prvků PE fólií</t>
  </si>
  <si>
    <t>-28749500</t>
  </si>
  <si>
    <t>"koupelna č. 2.1 "   10,00</t>
  </si>
  <si>
    <t xml:space="preserve">          "dtto - v pokoji 2.32 cca"   15,00</t>
  </si>
  <si>
    <t xml:space="preserve">"koupelna č. 2.2 - pokoj 2.40" 15,00 </t>
  </si>
  <si>
    <t>"koupelna č. 2.3"  10,00</t>
  </si>
  <si>
    <t xml:space="preserve">          "dtto - v pokoji 2.28 a 2.31 cca"   15,00*2</t>
  </si>
  <si>
    <t>"koupelna č. 2.4 - pokoj 2.41 a 2.44" 15,00 *2</t>
  </si>
  <si>
    <t>"koupelna č. 2.6 - pokoj 2.10" 16,70</t>
  </si>
  <si>
    <t>"koupelna č. 3.1 - pokoj 3.38" 17,23</t>
  </si>
  <si>
    <t>"koupelna č. 3.2 - pokoj 3.06" 17,08</t>
  </si>
  <si>
    <t>"koupelna č. 3.3 - pokoj 3.34 a 3.37" 17,89+14,45</t>
  </si>
  <si>
    <t>19</t>
  </si>
  <si>
    <t>619991015</t>
  </si>
  <si>
    <t>Zakrytí podlahy absorpční textilií</t>
  </si>
  <si>
    <t>806963698</t>
  </si>
  <si>
    <t>"koupelna č. 2.5 - m.č. 2.21</t>
  </si>
  <si>
    <t>2,80*2,65</t>
  </si>
  <si>
    <t>"koupelna č. 2.6 - část m.č. 2.10 u dveří</t>
  </si>
  <si>
    <t>2,40*2,00</t>
  </si>
  <si>
    <t>"koupelna č. 3.4 cca" 15,00</t>
  </si>
  <si>
    <t>"ostatní dle potřeby ( upřesní se při realizaci ! )</t>
  </si>
  <si>
    <t>60,00</t>
  </si>
  <si>
    <t>20</t>
  </si>
  <si>
    <t>619995001</t>
  </si>
  <si>
    <t>Začištění omítek kolem oken, dveří, podlah nebo obkladů</t>
  </si>
  <si>
    <t>845855156</t>
  </si>
  <si>
    <t>"koupelna č. 2.1 - u zárubně ze strany pokoje + koupelna</t>
  </si>
  <si>
    <t>(1,10+2*1,97)*2     +2,26-1,10</t>
  </si>
  <si>
    <t xml:space="preserve">"koupelna č. 2.2 dtto" </t>
  </si>
  <si>
    <t>(1,10+2*1,97)*2     +(2,35+2,40+0,25)*2-1,50</t>
  </si>
  <si>
    <t>(1,10+2*1,97)*2*2     +2,23-1,10</t>
  </si>
  <si>
    <t xml:space="preserve">(1,10+2*1,97)*3   </t>
  </si>
  <si>
    <t>(1,10+2*1,97)*2     +(2,32+2,57+0,25)*2-1,50</t>
  </si>
  <si>
    <t>(1,10+2*1,97)*2     +(2,31+2,50+0,25)*2-1,50</t>
  </si>
  <si>
    <t>(1,10+2*1,97)*2*2     +(2,32+2,54)*2-1,10</t>
  </si>
  <si>
    <t xml:space="preserve">(1,10+2*1,97)*3     </t>
  </si>
  <si>
    <t>631312141</t>
  </si>
  <si>
    <t>Doplnění rýh v dosavadních mazaninách betonem prostým</t>
  </si>
  <si>
    <t>m3</t>
  </si>
  <si>
    <t>-689460349</t>
  </si>
  <si>
    <t>"koupelna č. 2.1 - u prahů zárubní</t>
  </si>
  <si>
    <t>(0,90*2)*0,10*0,07</t>
  </si>
  <si>
    <t>(0,90*3)*0,10*0,07</t>
  </si>
  <si>
    <t>22</t>
  </si>
  <si>
    <t>631362021</t>
  </si>
  <si>
    <t>Výztuž mazanin svařovanými sítěmi Kari</t>
  </si>
  <si>
    <t>1165589618</t>
  </si>
  <si>
    <t xml:space="preserve">"koupelna č. 2.2 u sprchy "  </t>
  </si>
  <si>
    <t>"síť 5/100/100mm</t>
  </si>
  <si>
    <t>1,44*3,113/1000</t>
  </si>
  <si>
    <t xml:space="preserve">"koupelna č. 2.4 u sprchy "  </t>
  </si>
  <si>
    <t>23</t>
  </si>
  <si>
    <t>632450134</t>
  </si>
  <si>
    <t>Vyrovnávací cementový potěr tl přes 40 do 50 mm ze suchých směsí provedený v ploše</t>
  </si>
  <si>
    <t>-662952463</t>
  </si>
  <si>
    <t>"koupelna č. 2.2 u sprchy ve spádu "  1,20*1,20</t>
  </si>
  <si>
    <t>"koupelna č. 2.4 u sprchy ve spádu "  1,20*1,20</t>
  </si>
  <si>
    <t>"koupelna č. 2.5 u sprchy ve spádu "  1,20*1,20</t>
  </si>
  <si>
    <t>"koupelna č. 2.6 u sprchy ve spádu "  1,20*1,20</t>
  </si>
  <si>
    <t>"koupelna č. 3.1 u sprchy ve spádu "  1,20*1,20</t>
  </si>
  <si>
    <t>"koupelna č. 3.2 u sprchy ve spádu "  1,20*1,20</t>
  </si>
  <si>
    <t>"koupelna č. 3.3 u sprchy ve spádu "  1,20*1,20</t>
  </si>
  <si>
    <t>"koupelna č. 3.4 u sprchy ve spádu "  1,20*1,20</t>
  </si>
  <si>
    <t>24</t>
  </si>
  <si>
    <t>632459175</t>
  </si>
  <si>
    <t>Příplatek k potěrům tl přes 40 do 50 mm za plochu do 5 m2</t>
  </si>
  <si>
    <t>313664430</t>
  </si>
  <si>
    <t>25</t>
  </si>
  <si>
    <t>632481213</t>
  </si>
  <si>
    <t>Separační vrstva z PE fólie</t>
  </si>
  <si>
    <t>1358912195</t>
  </si>
  <si>
    <t>"koupelna č. 2.2 u sprchy"  1,20*1,20</t>
  </si>
  <si>
    <t>"koupelna č. 2.4 u sprchy "  1,20*1,20</t>
  </si>
  <si>
    <t>"koupelna č. 2.5 u sprchy "  1,20*1,20</t>
  </si>
  <si>
    <t>"koupelna č. 2.6 u sprchy  "  1,20*1,20</t>
  </si>
  <si>
    <t>"koupelna č. 3.1 u sprchy "  1,20*1,20</t>
  </si>
  <si>
    <t>"koupelna č. 3.2 u sprchy  "  1,20*1,20</t>
  </si>
  <si>
    <t>"koupelna č. 3.3 u sprchy  "  1,20*1,20</t>
  </si>
  <si>
    <t>"koupelna č. 3.4 u sprchy  "  1,20*1,20</t>
  </si>
  <si>
    <t>Ostatní konstrukce a práce, bourání</t>
  </si>
  <si>
    <t>26</t>
  </si>
  <si>
    <t>949101111</t>
  </si>
  <si>
    <t>Lešení pomocné pro objekty pozemních staveb s lešeňovou podlahou v do 1,9 m zatížení do 150 kg/m2</t>
  </si>
  <si>
    <t>-574365323</t>
  </si>
  <si>
    <t>"koupelna č. 2.1 - m.č. 2.34</t>
  </si>
  <si>
    <t>2,26*2,25</t>
  </si>
  <si>
    <t>"ostatní u dveří"  (2,26+2,00)*1,20</t>
  </si>
  <si>
    <t xml:space="preserve">"koupelna č. 2.2 - 2x (stěny a  SDK podhled )" </t>
  </si>
  <si>
    <t>2,35*2,40 *2</t>
  </si>
  <si>
    <t>"ostatní u dveří a příčky "  (2,35+2,00*2)*1,20</t>
  </si>
  <si>
    <t>2,23*2,88</t>
  </si>
  <si>
    <t>"ostatní u dveří"  (2,23+2,00*2)*1,20</t>
  </si>
  <si>
    <t xml:space="preserve">"koupelna č. 2.4 - 2x (stěny a SDK podhled )" </t>
  </si>
  <si>
    <t>2,28*2,05 *2</t>
  </si>
  <si>
    <t>"ostatní u dveří a příčky "  (2,05+2,00*4)*1,20</t>
  </si>
  <si>
    <t xml:space="preserve">"koupelna č. 2.5 - 2x (stěny  SDK podhled )" </t>
  </si>
  <si>
    <t>2,80*2,20 *2</t>
  </si>
  <si>
    <t xml:space="preserve">"koupelna č. 2.6 - 2x (stěny  SDK podhled )" </t>
  </si>
  <si>
    <t>1,73*2,29 *2</t>
  </si>
  <si>
    <t>"koupelna č. 3.1 - m.č. 3.41</t>
  </si>
  <si>
    <t>2,32*2,57</t>
  </si>
  <si>
    <t>"ostatní u dveří"  (2,32+2,00)*1,20</t>
  </si>
  <si>
    <t xml:space="preserve">"koupelna č. 3.2 - 2x (stěny a  SDK podhled )" </t>
  </si>
  <si>
    <t>2,31*2,50 *2</t>
  </si>
  <si>
    <t>"ostatní u dveří a příčky "  (2,31+2,00*2)*1,20</t>
  </si>
  <si>
    <t>2,54*2,32</t>
  </si>
  <si>
    <t>"ostatní u dveří"  (2,32+2,00*2*2)*1,20</t>
  </si>
  <si>
    <t>"koupelna č. 3.4" 2,09*2,33</t>
  </si>
  <si>
    <t>"ostatní u dveří"  (2,09+2,00*2)*1,20</t>
  </si>
  <si>
    <t>27</t>
  </si>
  <si>
    <t>952901111</t>
  </si>
  <si>
    <t>Vyčištění budov bytové a občanské výstavby při výšce podlaží do 4 m</t>
  </si>
  <si>
    <t>-1765652851</t>
  </si>
  <si>
    <t>"koupelna č. 2.1</t>
  </si>
  <si>
    <t>22,10+6,00+5,50</t>
  </si>
  <si>
    <t>5,80+6,10+21,20</t>
  </si>
  <si>
    <t>27,10+6,60+5,30+18,60</t>
  </si>
  <si>
    <t>9,50+4,80+4,40+14,30</t>
  </si>
  <si>
    <t>"koupelna č. 2.5"  6,30+7,40</t>
  </si>
  <si>
    <t>"koupelna č. 2.6"  4,10+16,70</t>
  </si>
  <si>
    <t>"koupelna č. 3.1"  6,00+6,10</t>
  </si>
  <si>
    <t>"koupelna č. 3.2" 5,90+5,20+17,08</t>
  </si>
  <si>
    <t>"koupelna č. 3.3" 17,89+6,00+6,60+14,45</t>
  </si>
  <si>
    <t>"koupelna č. 3.4"  5,00+4,50</t>
  </si>
  <si>
    <t>28</t>
  </si>
  <si>
    <t>952902121</t>
  </si>
  <si>
    <t>Čištění budov zametení drsných podlah</t>
  </si>
  <si>
    <t>329285287</t>
  </si>
  <si>
    <t>"koupelna č. 2.2 _ sprcha "  1,20*1,20</t>
  </si>
  <si>
    <t>"koupelna č. 2.4 _ sprcha "  1,20*1,20</t>
  </si>
  <si>
    <t>"koupelna č. 2.5 _ sprcha "  1,20*1,20</t>
  </si>
  <si>
    <t>"koupelna č. 2.6 _ sprcha "  1,20*1,20</t>
  </si>
  <si>
    <t>"koupelna č. 3.1 _ sprcha "  1,20*1,20</t>
  </si>
  <si>
    <t>"koupelna č. 3.2 _ sprcha "  1,20*1,20</t>
  </si>
  <si>
    <t>"koupelna č. 3.3 _ sprcha "  1,20*1,20</t>
  </si>
  <si>
    <t>"koupelna č. 3.4 _ sprcha "  1,20*1,20</t>
  </si>
  <si>
    <t>29</t>
  </si>
  <si>
    <t>962031011</t>
  </si>
  <si>
    <t>Bourání příček nebo přizdívek z cihel děrovaných tl do 100 mm</t>
  </si>
  <si>
    <t>1635944194</t>
  </si>
  <si>
    <t xml:space="preserve">"koupelna č. 2.2 </t>
  </si>
  <si>
    <t>2,35*(3,23+0,02) - 0,80*1,97</t>
  </si>
  <si>
    <t>2,31*(2,98+0,02) - 0,80*1,97</t>
  </si>
  <si>
    <t>30</t>
  </si>
  <si>
    <t>965045112</t>
  </si>
  <si>
    <t>Bourání potěrů cementových nebo pískocementových tl do 50 mm pl do 4 m2</t>
  </si>
  <si>
    <t>2122750528</t>
  </si>
  <si>
    <t>"koupelna č. 2.2 " 1,20*1,20</t>
  </si>
  <si>
    <t>"koupelna č. 2.4 " 1,20*1,20</t>
  </si>
  <si>
    <t>"koupelna č. 2.5 " 1,20*1,20</t>
  </si>
  <si>
    <t>"koupelna č. 2.6 " 1,20*1,20</t>
  </si>
  <si>
    <t>"koupelna č. 3.1 " 1,20*1,20</t>
  </si>
  <si>
    <t>"koupelna č. 3.2 " 1,20*1,20</t>
  </si>
  <si>
    <t>"koupelna č. 3.3 " 1,20*1,20</t>
  </si>
  <si>
    <t>"koupelna č. 3.4 " 1,20*1,20</t>
  </si>
  <si>
    <t>31</t>
  </si>
  <si>
    <t>965081212</t>
  </si>
  <si>
    <t>Bourání podlah z dlaždic keramických nebo xylolitových tl do 10 mm plochy do 1 m2</t>
  </si>
  <si>
    <t>1368607686</t>
  </si>
  <si>
    <t>"koupelna č. 2.1 - u  dveří</t>
  </si>
  <si>
    <t>2,26*0,30</t>
  </si>
  <si>
    <t>2,23*0,30</t>
  </si>
  <si>
    <t>32</t>
  </si>
  <si>
    <t>965081213</t>
  </si>
  <si>
    <t>Bourání podlah z dlaždic keramických nebo xylolitových tl do 10 mm plochy přes 1 m2</t>
  </si>
  <si>
    <t>-465497707</t>
  </si>
  <si>
    <t>"koupelna č. 2.2 " 4,80</t>
  </si>
  <si>
    <t>"koupelna č. 2.4 " 4,70</t>
  </si>
  <si>
    <t>"koupelna č. 2.5 " 6,20</t>
  </si>
  <si>
    <t>"koupelna č. 2.6 " 4,00</t>
  </si>
  <si>
    <t>"koupelna č. 3.1 " 6,10</t>
  </si>
  <si>
    <t>"koupelna č. 3.2"  5,20</t>
  </si>
  <si>
    <t>"koupelna č. 3.3"  6,00</t>
  </si>
  <si>
    <t>"koupelna č. 3.4"  5,00</t>
  </si>
  <si>
    <t>33</t>
  </si>
  <si>
    <t>965081611</t>
  </si>
  <si>
    <t>Odsekání soklíků rovných</t>
  </si>
  <si>
    <t>1810264338</t>
  </si>
  <si>
    <t>2,26+0,30*2-0,80</t>
  </si>
  <si>
    <t>2,23+0,30*2-0,80</t>
  </si>
  <si>
    <t>34</t>
  </si>
  <si>
    <t>967031132</t>
  </si>
  <si>
    <t>Přisekání rovných ostění v cihelném zdivu na MV nebo MVC</t>
  </si>
  <si>
    <t>1163083617</t>
  </si>
  <si>
    <t>"koupelna č. 2.1 - u dveří po hrubém vybourání</t>
  </si>
  <si>
    <t>0,08*2,15*2 *2</t>
  </si>
  <si>
    <t>0,08*2,00*2 + 0,08*(2,35+3,23*2)</t>
  </si>
  <si>
    <t>0,08*2,15*2 *3</t>
  </si>
  <si>
    <t>0,08*2,00*2*3</t>
  </si>
  <si>
    <t>0,08*2,00*2*2</t>
  </si>
  <si>
    <t>0,08*2,00*2 + 0,08*(2,31+3,00*2)</t>
  </si>
  <si>
    <t>0,08*2,00*2 *3</t>
  </si>
  <si>
    <t>0,08*2,00*2 *2</t>
  </si>
  <si>
    <t>35</t>
  </si>
  <si>
    <t>968072455</t>
  </si>
  <si>
    <t>Vybourání kovových dveřních zárubní pl do 2 m2</t>
  </si>
  <si>
    <t>900081499</t>
  </si>
  <si>
    <t>0,80*1,97*2</t>
  </si>
  <si>
    <t>0,80*1,97*3</t>
  </si>
  <si>
    <t>"koupelna č. 3.3" 0,80*1,97*3</t>
  </si>
  <si>
    <t>"koupelna č. 3.4" 0,80*1,97*2</t>
  </si>
  <si>
    <t>36</t>
  </si>
  <si>
    <t>971033431</t>
  </si>
  <si>
    <t>Vybourání otvorů ve zdivu cihelném pl do 0,25 m2 na MVC nebo MV tl do 150 mm</t>
  </si>
  <si>
    <t>kus</t>
  </si>
  <si>
    <t>-692337</t>
  </si>
  <si>
    <t>"koupelna č. 3.4" 1</t>
  </si>
  <si>
    <t>37</t>
  </si>
  <si>
    <t>971033521</t>
  </si>
  <si>
    <t>Vybourání otvorů ve zdivu cihelném pl do 1 m2 na MVC nebo MV tl do 100 mm</t>
  </si>
  <si>
    <t>718612435</t>
  </si>
  <si>
    <t>"koupelna č. 2.1 - u dveří</t>
  </si>
  <si>
    <t>0,24*2,15</t>
  </si>
  <si>
    <t>0,32*2,15</t>
  </si>
  <si>
    <t>"koupelna č. 2.2 " 0,32*2,00</t>
  </si>
  <si>
    <t>0,30*2,00*2</t>
  </si>
  <si>
    <t>0,30*2,00</t>
  </si>
  <si>
    <t xml:space="preserve">0,30*2,00*2 </t>
  </si>
  <si>
    <t>38</t>
  </si>
  <si>
    <t>971033621</t>
  </si>
  <si>
    <t>Vybourání otvorů ve zdivu cihelném pl do 4 m2 na MVC nebo MV tl do 100 mm</t>
  </si>
  <si>
    <t>-479302183</t>
  </si>
  <si>
    <t xml:space="preserve">0,565*2,00 </t>
  </si>
  <si>
    <t>"koupelna č. 2.4 " 0,54*2,00</t>
  </si>
  <si>
    <t>0,57*2,00</t>
  </si>
  <si>
    <t>"koupelna č. 3.3"   0,53*2,00</t>
  </si>
  <si>
    <t>39</t>
  </si>
  <si>
    <t>974031664</t>
  </si>
  <si>
    <t>Vysekání rýh ve zdivu cihelném pro vtahování nosníků hl do 150 mm v do 150 mm</t>
  </si>
  <si>
    <t>-2062029172</t>
  </si>
  <si>
    <t>1,50*2</t>
  </si>
  <si>
    <t>1,50</t>
  </si>
  <si>
    <t>1,50*3</t>
  </si>
  <si>
    <t>1,50*2+1,25</t>
  </si>
  <si>
    <t>"koupelna č. 3.1"  1,50*2</t>
  </si>
  <si>
    <t>"koupelna č. 3.2"  1,50</t>
  </si>
  <si>
    <t>"koupelna č. 3.3" 1,50*3</t>
  </si>
  <si>
    <t>"koupelna č. 3.4" 1,50*2</t>
  </si>
  <si>
    <t>40</t>
  </si>
  <si>
    <t>974042543</t>
  </si>
  <si>
    <t>Vysekání rýh v dlažbě betonové nebo jiné monolitické hl do 70 mm š do 100 mm</t>
  </si>
  <si>
    <t>-773907007</t>
  </si>
  <si>
    <t>0,90*2</t>
  </si>
  <si>
    <t>"koupelna č. 2.2 " 0,90*2</t>
  </si>
  <si>
    <t>"koupelna č. 2.3 " 0,90*3</t>
  </si>
  <si>
    <t>"koupelna č. 2.4 " 0,90*3</t>
  </si>
  <si>
    <t>"koupelna č. 3.1 " 0,90*2</t>
  </si>
  <si>
    <t>"koupelna č. 3.2 " 0,90*2</t>
  </si>
  <si>
    <t>"koupelna č. 3.3" 0,90*3</t>
  </si>
  <si>
    <t>"koupelna č. 3.4" 0,90*2</t>
  </si>
  <si>
    <t>41</t>
  </si>
  <si>
    <t>977311112</t>
  </si>
  <si>
    <t>Řezání stávajících betonových mazanin nevyztužených hl do 100 mm</t>
  </si>
  <si>
    <t>-241363523</t>
  </si>
  <si>
    <t>"koupelna č. 2.2 " 1,20*2</t>
  </si>
  <si>
    <t>"koupelna č. 2.4 " 1,20*2</t>
  </si>
  <si>
    <t>"koupelna č. 2.5 " 1,20*2</t>
  </si>
  <si>
    <t>"koupelna č. 2.6 " 1,20*2</t>
  </si>
  <si>
    <t>"koupelna č. 3.1 " 1,20*2</t>
  </si>
  <si>
    <t>"koupelna č. 3.2 " 1,20*2</t>
  </si>
  <si>
    <t>"koupelna č. 3.3 " 1,20*2</t>
  </si>
  <si>
    <t>"koupelna č. 3.4 " 1,20*2</t>
  </si>
  <si>
    <t>42</t>
  </si>
  <si>
    <t>978059541</t>
  </si>
  <si>
    <t>Odsekání a odebrání obkladů stěn z vnitřních obkládaček plochy přes 1 m2</t>
  </si>
  <si>
    <t>-182227400</t>
  </si>
  <si>
    <t>"koupelna č. 2.1 (stěna u dveří nad soklem )</t>
  </si>
  <si>
    <t>(2,26-0,80)*(2,00 -0,10)</t>
  </si>
  <si>
    <t>"koupelna č. 2.2 celá</t>
  </si>
  <si>
    <t xml:space="preserve">((2,04+2,35)*2-0,80)*1,97 -1,50*0,11+0,25*0,11*2 </t>
  </si>
  <si>
    <t>"parapet"   1,50*0,25</t>
  </si>
  <si>
    <t>(2,23-0,80)*(2,00 -0,10)</t>
  </si>
  <si>
    <t>((2,28+2,05)*2-0,80)*2,00</t>
  </si>
  <si>
    <t xml:space="preserve">((2,88+2,20)*2-1,00)*2,00 -1,45*0,22 +0,25*0,22*2 </t>
  </si>
  <si>
    <t>"parapet"   1,45*0,25</t>
  </si>
  <si>
    <t>((1,73+2,29)*2-1,00)*2,10  +(1,00+2*1,99)*0,10</t>
  </si>
  <si>
    <t>((2,32+2,57)*2-0,80)*2,03 -1,50*0,23+0,25*0,23*2</t>
  </si>
  <si>
    <t xml:space="preserve">((2,31+2,20)*2-0,80)*2,03 -1,50*0,10+0,25*0,10*2 </t>
  </si>
  <si>
    <t>"koupelna č. 3.3"</t>
  </si>
  <si>
    <t>((2,32+2,54)*2-0,80)*2,03</t>
  </si>
  <si>
    <t>"koupelna č. 3.4"</t>
  </si>
  <si>
    <t>((2,09+2,33)*2-0,80)*2,03</t>
  </si>
  <si>
    <t>43</t>
  </si>
  <si>
    <t>985331111</t>
  </si>
  <si>
    <t>Dodatečné vlepování betonářské výztuže D do 8 mm do cementové aktivované malty včetně vyvrtání otvoru</t>
  </si>
  <si>
    <t>-764062528</t>
  </si>
  <si>
    <t>"2,40/0,20 to je 12 kusů</t>
  </si>
  <si>
    <t>0,15*12</t>
  </si>
  <si>
    <t>"koupelna č. 2.4"   0,15*12</t>
  </si>
  <si>
    <t>"koupelna č. 2.5"   0,15*12</t>
  </si>
  <si>
    <t>"koupelna č. 2.6"   0,15*12</t>
  </si>
  <si>
    <t>"koupelna č. 3.1"   0,15*12</t>
  </si>
  <si>
    <t>"koupelna č. 3.2"   0,15*12</t>
  </si>
  <si>
    <t>"koupelna č. 3.3"   0,15*12</t>
  </si>
  <si>
    <t>"koupelna č. 3.4"   0,15*12</t>
  </si>
  <si>
    <t>44</t>
  </si>
  <si>
    <t>13021101</t>
  </si>
  <si>
    <t>tyč ocelová kruhová hladká ČSN 42 5512 jakost 10 216.0 výztuž do betonu D 5,5mm</t>
  </si>
  <si>
    <t>998122572</t>
  </si>
  <si>
    <t>0,40*12*0,186/1000*1,15</t>
  </si>
  <si>
    <t>997</t>
  </si>
  <si>
    <t>Přesun sutě</t>
  </si>
  <si>
    <t>45</t>
  </si>
  <si>
    <t>997006012</t>
  </si>
  <si>
    <t>Ruční třídění stavebního odpadu</t>
  </si>
  <si>
    <t>-1802399600</t>
  </si>
  <si>
    <t>46</t>
  </si>
  <si>
    <t>997013213</t>
  </si>
  <si>
    <t>Vnitrostaveništní doprava suti a vybouraných hmot pro budovy v přes 9 do 12 m ručně</t>
  </si>
  <si>
    <t>-2046883553</t>
  </si>
  <si>
    <t>47</t>
  </si>
  <si>
    <t>997013501</t>
  </si>
  <si>
    <t>Odvoz suti a vybouraných hmot na skládku nebo meziskládku do 1 km se složením</t>
  </si>
  <si>
    <t>-1696354028</t>
  </si>
  <si>
    <t>48</t>
  </si>
  <si>
    <t>997013509</t>
  </si>
  <si>
    <t>Příplatek k odvozu suti a vybouraných hmot na skládku ZKD 1 km přes 1 km</t>
  </si>
  <si>
    <t>-1644475848</t>
  </si>
  <si>
    <t>23,321*14 'Přepočtené koeficientem množství</t>
  </si>
  <si>
    <t>49</t>
  </si>
  <si>
    <t>997013811</t>
  </si>
  <si>
    <t>Poplatek za uložení na skládce (skládkovné) stavebního odpadu dřevěného kód odpadu 17 02 01</t>
  </si>
  <si>
    <t>-905975058</t>
  </si>
  <si>
    <t>50</t>
  </si>
  <si>
    <t>997013812</t>
  </si>
  <si>
    <t>Poplatek za uložení na skládce (skládkovné) stavebního odpadu na bázi sádry kód odpadu 17 08 02</t>
  </si>
  <si>
    <t>1542290779</t>
  </si>
  <si>
    <t>51</t>
  </si>
  <si>
    <t>997013813</t>
  </si>
  <si>
    <t>Poplatek za uložení na skládce (skládkovné) stavebního odpadu z plastických hmot kód odpadu 17 02 03</t>
  </si>
  <si>
    <t>281652073</t>
  </si>
  <si>
    <t>52</t>
  </si>
  <si>
    <t>997013814</t>
  </si>
  <si>
    <t>Poplatek za uložení na skládce (skládkovné) stavebního odpadu izolací kód odpadu 17 06 04</t>
  </si>
  <si>
    <t>-1785510888</t>
  </si>
  <si>
    <t>53</t>
  </si>
  <si>
    <t>997013871</t>
  </si>
  <si>
    <t>Poplatek za uložení stavebního odpadu na recyklační skládce (skládkovné) směsného stavebního a demoličního kód odpadu 17 09 04</t>
  </si>
  <si>
    <t>-1070133691</t>
  </si>
  <si>
    <t>"ocenit dle skutečnosti - výrobních požadavků uchazeče !</t>
  </si>
  <si>
    <t xml:space="preserve">"zbylá suť </t>
  </si>
  <si>
    <t>23,321 -3,151-0,442-0,155-0,029</t>
  </si>
  <si>
    <t>998</t>
  </si>
  <si>
    <t>Přesun hmot</t>
  </si>
  <si>
    <t>54</t>
  </si>
  <si>
    <t>998018002</t>
  </si>
  <si>
    <t>Přesun hmot pro budovy ruční pro budovy v přes 6 do 12 m</t>
  </si>
  <si>
    <t>-1133006150</t>
  </si>
  <si>
    <t>PSV</t>
  </si>
  <si>
    <t>Práce a dodávky PSV</t>
  </si>
  <si>
    <t>713</t>
  </si>
  <si>
    <t>Izolace tepelné</t>
  </si>
  <si>
    <t>55</t>
  </si>
  <si>
    <t>713120821</t>
  </si>
  <si>
    <t>Odstranění tepelné izolace podlah volně kladené z polystyrenu suchého tl do 100 mm</t>
  </si>
  <si>
    <t>1049713945</t>
  </si>
  <si>
    <t>56</t>
  </si>
  <si>
    <t>713121111</t>
  </si>
  <si>
    <t>Montáž izolace tepelné podlah volně kladenými rohožemi, pásy, dílci, deskami 1 vrstva</t>
  </si>
  <si>
    <t>-1009140206</t>
  </si>
  <si>
    <t>"koupelna č. 2.4 u sprchy"  1,20*1,20</t>
  </si>
  <si>
    <t>"koupelna č. 2.5 u sprchy"  1,20*1,20</t>
  </si>
  <si>
    <t>"koupelna č. 2.6 u sprchy"  1,20*1,20</t>
  </si>
  <si>
    <t>"koupelna č. 3.1 u sprchy"  1,20*1,20</t>
  </si>
  <si>
    <t>"koupelna č. 3.2 u sprchy"  1,20*1,20</t>
  </si>
  <si>
    <t>"koupelna č. 3.3 u sprchy"  1,20*1,20</t>
  </si>
  <si>
    <t>"koupelna č. 3.4 u sprchy"  1,20*1,20</t>
  </si>
  <si>
    <t>57</t>
  </si>
  <si>
    <t>28376557</t>
  </si>
  <si>
    <t>deska polystyrénová pro snížení kročejového hluku (max. zatížení 6,5 kN/m2) tl 30mm</t>
  </si>
  <si>
    <t>721724320</t>
  </si>
  <si>
    <t>11,52*1,05 'Přepočtené koeficientem množství</t>
  </si>
  <si>
    <t>58</t>
  </si>
  <si>
    <t>998713122</t>
  </si>
  <si>
    <t>Přesun hmot tonážní pro izolace tepelné ruční v objektech v přes 6 do 12 m</t>
  </si>
  <si>
    <t>1366040268</t>
  </si>
  <si>
    <t>725</t>
  </si>
  <si>
    <t>Zdravotechnika - zařizovací předměty</t>
  </si>
  <si>
    <t>59</t>
  </si>
  <si>
    <t>725291652</t>
  </si>
  <si>
    <t>Montáž dávkovače tekutého mýdla</t>
  </si>
  <si>
    <t>603063506</t>
  </si>
  <si>
    <t>"K14" 8</t>
  </si>
  <si>
    <t>60</t>
  </si>
  <si>
    <t>554310M14</t>
  </si>
  <si>
    <t>dávkovač tekutého mýdla na dolévání - objem 800ml, z matné nerezové oceli</t>
  </si>
  <si>
    <t>-2080557487</t>
  </si>
  <si>
    <t>61</t>
  </si>
  <si>
    <t>725291662</t>
  </si>
  <si>
    <t>Montáž sedačky do sprchy</t>
  </si>
  <si>
    <t>-655073795</t>
  </si>
  <si>
    <t>"K8" 8</t>
  </si>
  <si>
    <t>62</t>
  </si>
  <si>
    <t>551470M8</t>
  </si>
  <si>
    <t>sedátko sklopné do sprchy s podpěrou - plastové vel. 510x230mm - nastavitelná výška 460 až 485mm</t>
  </si>
  <si>
    <t>1190278248</t>
  </si>
  <si>
    <t>63</t>
  </si>
  <si>
    <t>725291664</t>
  </si>
  <si>
    <t>Montáž štětky závěsné</t>
  </si>
  <si>
    <t>1281373379</t>
  </si>
  <si>
    <t>"K16" 8</t>
  </si>
  <si>
    <t>64</t>
  </si>
  <si>
    <t>557790D5</t>
  </si>
  <si>
    <t>štětka na WC nerez - souprava na stěnu závěsná, povrchová úprava matná, výměnná koncovka štětky</t>
  </si>
  <si>
    <t>468036132</t>
  </si>
  <si>
    <t>65</t>
  </si>
  <si>
    <t>725291665</t>
  </si>
  <si>
    <t>Montáž police</t>
  </si>
  <si>
    <t>-510746058</t>
  </si>
  <si>
    <t>"koupelny "</t>
  </si>
  <si>
    <t>"K/9" 16</t>
  </si>
  <si>
    <t>"K/13" 8</t>
  </si>
  <si>
    <t>"K/15" 6+4</t>
  </si>
  <si>
    <t>66</t>
  </si>
  <si>
    <t>557790D1</t>
  </si>
  <si>
    <t>police na zeď nerezová šíře 300mm</t>
  </si>
  <si>
    <t>657816100</t>
  </si>
  <si>
    <t>67</t>
  </si>
  <si>
    <t>557790M9</t>
  </si>
  <si>
    <t>police na zeď v chromovém provedení vel. 450mm</t>
  </si>
  <si>
    <t>795371786</t>
  </si>
  <si>
    <t>68</t>
  </si>
  <si>
    <t>557790M13</t>
  </si>
  <si>
    <t>univerzální polička na držák sprchy plastová vl. 280 x120 x 90mm</t>
  </si>
  <si>
    <t>347934449</t>
  </si>
  <si>
    <t>69</t>
  </si>
  <si>
    <t>725291668</t>
  </si>
  <si>
    <t>Montáž madla invalidního rovného</t>
  </si>
  <si>
    <t>-140089867</t>
  </si>
  <si>
    <t>"odk. K1"   15</t>
  </si>
  <si>
    <t>"odk. K2"   2</t>
  </si>
  <si>
    <t>70</t>
  </si>
  <si>
    <t>55147149</t>
  </si>
  <si>
    <t>madlo invalidní rovné s krytkou nerez lesk 400mm</t>
  </si>
  <si>
    <t>-425941216</t>
  </si>
  <si>
    <t>71</t>
  </si>
  <si>
    <t>55147151</t>
  </si>
  <si>
    <t>madlo invalidní rovné s krytkou nerez lesk 600mm</t>
  </si>
  <si>
    <t>-1614526619</t>
  </si>
  <si>
    <t>72</t>
  </si>
  <si>
    <t>725291669</t>
  </si>
  <si>
    <t>Montáž madla invalidního krakorcového</t>
  </si>
  <si>
    <t>989795783</t>
  </si>
  <si>
    <t>"odk. K3"   5</t>
  </si>
  <si>
    <t>73</t>
  </si>
  <si>
    <t>551471M1</t>
  </si>
  <si>
    <t>madlo U invalidní krakorcové nerez lesk 750mm</t>
  </si>
  <si>
    <t>-1464120261</t>
  </si>
  <si>
    <t>74</t>
  </si>
  <si>
    <t>725291670</t>
  </si>
  <si>
    <t>Montáž madla invalidního krakorcového sklopného</t>
  </si>
  <si>
    <t>-1836140753</t>
  </si>
  <si>
    <t>"odk. K4"   9</t>
  </si>
  <si>
    <t>"odk. K5"   8</t>
  </si>
  <si>
    <t>75</t>
  </si>
  <si>
    <t>551471M4</t>
  </si>
  <si>
    <t>madlo invalidní krakorcové sklopné nerez lesk 750mm</t>
  </si>
  <si>
    <t>-980369269</t>
  </si>
  <si>
    <t>76</t>
  </si>
  <si>
    <t>551471M5</t>
  </si>
  <si>
    <t>madlo invalidní krakorcové sklopné s držákem toaletního papíru nerez lesk 750mm</t>
  </si>
  <si>
    <t>-1910107347</t>
  </si>
  <si>
    <t>77</t>
  </si>
  <si>
    <t>725291673</t>
  </si>
  <si>
    <t>Montáž madla podpěrného do zdi</t>
  </si>
  <si>
    <t>-806792829</t>
  </si>
  <si>
    <t>"koupelna č. 2.1 - madlo zpětně" 1</t>
  </si>
  <si>
    <t>78</t>
  </si>
  <si>
    <t>2143781221</t>
  </si>
  <si>
    <t>"odk. K6"   6</t>
  </si>
  <si>
    <t>"odk. K7"   2</t>
  </si>
  <si>
    <t>79</t>
  </si>
  <si>
    <t>551471M6</t>
  </si>
  <si>
    <t>madlo podpěrné do zdi pravé/levé nerez lesk 700x500mm</t>
  </si>
  <si>
    <t>1864651405</t>
  </si>
  <si>
    <t>80</t>
  </si>
  <si>
    <t>725291679</t>
  </si>
  <si>
    <t>Montáž zrcadla nástěnného sklopného</t>
  </si>
  <si>
    <t>973517962</t>
  </si>
  <si>
    <t>"K11" 8</t>
  </si>
  <si>
    <t>81</t>
  </si>
  <si>
    <t>554410M11</t>
  </si>
  <si>
    <t>zrcadlo lepené sklopné s úchytem, 2 boky jsou vsazené do chrom.trubek, s rukoletí pro snadné nastavení sklonu, vel.  500x600mm s příslušenstvím</t>
  </si>
  <si>
    <t>1148487010</t>
  </si>
  <si>
    <t>82</t>
  </si>
  <si>
    <t>7252916R3</t>
  </si>
  <si>
    <t>Montáž závěsného odpadkového koše</t>
  </si>
  <si>
    <t>2067880049</t>
  </si>
  <si>
    <t>"K10" 8</t>
  </si>
  <si>
    <t>83</t>
  </si>
  <si>
    <t>554310M10</t>
  </si>
  <si>
    <t>koš odpadkový vyrobený z z ABS plastu a nerezové oceli - závěsný na stěnu - objem 25 l s použitím plastových sáčků</t>
  </si>
  <si>
    <t>-663662365</t>
  </si>
  <si>
    <t>84</t>
  </si>
  <si>
    <t>725291f52</t>
  </si>
  <si>
    <t>Montáž dávkovače dezinfekčního roztoku</t>
  </si>
  <si>
    <t>1343038516</t>
  </si>
  <si>
    <t>"K17" 8</t>
  </si>
  <si>
    <t>85</t>
  </si>
  <si>
    <t>554310D17</t>
  </si>
  <si>
    <t>dávkovač dezinfekčního roztoku nerez 0,8L</t>
  </si>
  <si>
    <t>-1078141707</t>
  </si>
  <si>
    <t>86</t>
  </si>
  <si>
    <t>725291R12</t>
  </si>
  <si>
    <t>Montáž věšáku s 2-ma háčky na zeď</t>
  </si>
  <si>
    <t>-1912810483</t>
  </si>
  <si>
    <t>"K12" 15</t>
  </si>
  <si>
    <t>87</t>
  </si>
  <si>
    <t>55147M12</t>
  </si>
  <si>
    <t>věšák s 2-ma háčky ( chromovaná mosaz ) š. 205mm, hl. 85mm a v. 70mm</t>
  </si>
  <si>
    <t>-1020503871</t>
  </si>
  <si>
    <t>88</t>
  </si>
  <si>
    <t>7259918R1</t>
  </si>
  <si>
    <t>Demontáž sanitárních madel a konzol jednoduchých nebo sklopných</t>
  </si>
  <si>
    <t>128273926</t>
  </si>
  <si>
    <t>"koupelna č. 2.1 - madlo pro zpětné použití " 1</t>
  </si>
  <si>
    <t>"koupelna č. 2.2 dtto do suti " 4+1</t>
  </si>
  <si>
    <t>"koupelna č. 2.4 dtto do suti " 3</t>
  </si>
  <si>
    <t>"koupelna č. 2.5 dtto do suti " 4</t>
  </si>
  <si>
    <t>"koupelna č. 2.6 dtto do suti " 3</t>
  </si>
  <si>
    <t>"koupelna č. 3.1 dtto do suti " 5</t>
  </si>
  <si>
    <t>"koupelna č. 3.2" 4</t>
  </si>
  <si>
    <t>"koupelna č. 3.3" 5</t>
  </si>
  <si>
    <t>"koupelna č. 3.4" 6</t>
  </si>
  <si>
    <t>89</t>
  </si>
  <si>
    <t>998725122</t>
  </si>
  <si>
    <t>Přesun hmot tonážní pro zařizovací předměty ruční v objektech v přes 6 do 12 m</t>
  </si>
  <si>
    <t>1052241757</t>
  </si>
  <si>
    <t>763</t>
  </si>
  <si>
    <t>Konstrukce suché výstavby</t>
  </si>
  <si>
    <t>90</t>
  </si>
  <si>
    <t>763111362</t>
  </si>
  <si>
    <t>SDK příčka tl 125 mm profil CW+UW 100 desky 1x akustická 12,5 s izolací EI 45 Rw do 54 dB</t>
  </si>
  <si>
    <t>2090734526</t>
  </si>
  <si>
    <t>"koupelna č. 2.6</t>
  </si>
  <si>
    <t>2,41*3,23</t>
  </si>
  <si>
    <t>91</t>
  </si>
  <si>
    <t>763111717</t>
  </si>
  <si>
    <t>SDK příčka základní penetrační nátěr (oboustranně)</t>
  </si>
  <si>
    <t>-701898204</t>
  </si>
  <si>
    <t>92</t>
  </si>
  <si>
    <t>763111720</t>
  </si>
  <si>
    <t>SDK příčka vyztužení pro osazení skříněk, polic atd.</t>
  </si>
  <si>
    <t>312459465</t>
  </si>
  <si>
    <t>"koupelna č. 2.6" 2,41-1,00</t>
  </si>
  <si>
    <t>93</t>
  </si>
  <si>
    <t>763111821</t>
  </si>
  <si>
    <t>Demontáž SDK příčky se zdvojenou ocelovou nosnou konstrukcí opláštění dvojité</t>
  </si>
  <si>
    <t>-642353094</t>
  </si>
  <si>
    <t xml:space="preserve">"koupelna č. 2.6 </t>
  </si>
  <si>
    <t>2,41*3,23 - 0,94*1,99</t>
  </si>
  <si>
    <t>94</t>
  </si>
  <si>
    <t>763131451</t>
  </si>
  <si>
    <t>SDK podhled deska 1xH2 12,5 bez izolace dvouvrstvá spodní kce profil CD+UD</t>
  </si>
  <si>
    <t>1246132532</t>
  </si>
  <si>
    <t>"koupelna č. 2.2"   5,80</t>
  </si>
  <si>
    <t>"koupelna č. 2.4"   4,80</t>
  </si>
  <si>
    <t>"koupelna č. 2.5"   6,30</t>
  </si>
  <si>
    <t>"koupelna č. 2.6"   4,10</t>
  </si>
  <si>
    <t>"koupelna č. 3.2"  5,90</t>
  </si>
  <si>
    <t>95</t>
  </si>
  <si>
    <t>763131714</t>
  </si>
  <si>
    <t>SDK podhled základní penetrační nátěr</t>
  </si>
  <si>
    <t>-1094712345</t>
  </si>
  <si>
    <t>96</t>
  </si>
  <si>
    <t>763131751</t>
  </si>
  <si>
    <t>Montáž parotěsné zábrany do SDK podhledu</t>
  </si>
  <si>
    <t>-292604723</t>
  </si>
  <si>
    <t>97</t>
  </si>
  <si>
    <t>28329276</t>
  </si>
  <si>
    <t>fólie PE vyztužená pro parotěsnou vrstvu (reakce na oheň - třída E) 140g/m2</t>
  </si>
  <si>
    <t>1146133597</t>
  </si>
  <si>
    <t>31,9*1,1235 'Přepočtené koeficientem množství</t>
  </si>
  <si>
    <t>98</t>
  </si>
  <si>
    <t>763131765</t>
  </si>
  <si>
    <t>Příplatek k SDK podhledu za výšku zavěšení přes 0,5 do 1,0 m</t>
  </si>
  <si>
    <t>-667201043</t>
  </si>
  <si>
    <t>99</t>
  </si>
  <si>
    <t>763131821</t>
  </si>
  <si>
    <t>Demontáž SDK podhledu s dvouvrstvou nosnou kcí z ocelových profilů opláštění jednoduché</t>
  </si>
  <si>
    <t>-122548251</t>
  </si>
  <si>
    <t>100</t>
  </si>
  <si>
    <t>763181311</t>
  </si>
  <si>
    <t>Montáž jednokřídlové kovové zárubně do SDK příčky</t>
  </si>
  <si>
    <t>-276994041</t>
  </si>
  <si>
    <t>"T/1"  6+6</t>
  </si>
  <si>
    <t>101</t>
  </si>
  <si>
    <t>55331434</t>
  </si>
  <si>
    <t>zárubeň jednokřídlá ocelová pro dodatečnou montáž tl stěny 75-100mm rozměru 1100/1970, 2100mm</t>
  </si>
  <si>
    <t>2118088806</t>
  </si>
  <si>
    <t>102</t>
  </si>
  <si>
    <t>763181421</t>
  </si>
  <si>
    <t>Ztužující výplň otvoru pro dveře s UA a UW profilem pro příčky přes 2,80 do 3,25 m</t>
  </si>
  <si>
    <t>-1527259393</t>
  </si>
  <si>
    <t>"koupelna č. 2.6" 1</t>
  </si>
  <si>
    <t>103</t>
  </si>
  <si>
    <t>7631831R2</t>
  </si>
  <si>
    <t>Demontáž pouzdra posuvných dveří s jednou kapsou pro jedno křídlo š přes 800 do 1200 mm do SDK příčky</t>
  </si>
  <si>
    <t>797477525</t>
  </si>
  <si>
    <t>"koupelna č. 2.6 " 1</t>
  </si>
  <si>
    <t>104</t>
  </si>
  <si>
    <t>998763332</t>
  </si>
  <si>
    <t>Přesun hmot tonážní pro konstrukce montované z desek ruční v objektech v přes 6 do 12 m</t>
  </si>
  <si>
    <t>605420874</t>
  </si>
  <si>
    <t>766</t>
  </si>
  <si>
    <t>Konstrukce truhlářské</t>
  </si>
  <si>
    <t>105</t>
  </si>
  <si>
    <t>766660002</t>
  </si>
  <si>
    <t>Montáž dveřních křídel otvíravých jednokřídlových š přes 0,8 m do ocelové zárubně</t>
  </si>
  <si>
    <t>-1470462806</t>
  </si>
  <si>
    <t>106</t>
  </si>
  <si>
    <t>611620D9</t>
  </si>
  <si>
    <t>dveře jednokřídlé dřevotřískové povrch laminátový plné 1100x1970-2100mm</t>
  </si>
  <si>
    <t>-1462099198</t>
  </si>
  <si>
    <t>107</t>
  </si>
  <si>
    <t>766660352</t>
  </si>
  <si>
    <t>Montáž posuvných dveří jednokřídlových průchozí v do 2,5 m a š přes 800 do 1200 mm do pojezdu na stěnu</t>
  </si>
  <si>
    <t>1054344929</t>
  </si>
  <si>
    <t>"T/2 celkem " 1</t>
  </si>
  <si>
    <t>"T/3 celkem " 1</t>
  </si>
  <si>
    <t>108</t>
  </si>
  <si>
    <t>6116291D2</t>
  </si>
  <si>
    <t>dveře dřevěné vnitřní posuvné, 1křídlé hladké plné vel.  1100 x 2000mm, materiál křídla vysokotlaký laminát HPL, vč. podlahového vodítka, kolejnice, krycí lišty a kování</t>
  </si>
  <si>
    <t>2132375853</t>
  </si>
  <si>
    <t>109</t>
  </si>
  <si>
    <t>766660356</t>
  </si>
  <si>
    <t>Montáž posuvných dveří dvoukřídlových průchozí v do 2,5 m a š přes 800 do 1200 mm do pojezdu na stěnu</t>
  </si>
  <si>
    <t>-1584607438</t>
  </si>
  <si>
    <t>"koupelna č. 2.1 apod.</t>
  </si>
  <si>
    <t>"T/4 celkem " 3+3</t>
  </si>
  <si>
    <t>110</t>
  </si>
  <si>
    <t>6116291D0</t>
  </si>
  <si>
    <t>dveře dřevěné vnitřní posuvné, 2křídlé hladké plné vel. 2x 600 x 2000mm, materiál křídla vysokotlaký laminát HPL, vč. podlahového vodítka, kolejnice, krycí lišty a kování</t>
  </si>
  <si>
    <t>1510646281</t>
  </si>
  <si>
    <t>111</t>
  </si>
  <si>
    <t>766660713</t>
  </si>
  <si>
    <t>Montáž okopového plechu dveřních křídel</t>
  </si>
  <si>
    <t>-1131227493</t>
  </si>
  <si>
    <t>"T/1 z obou stran "  (6+6) *2</t>
  </si>
  <si>
    <t>112</t>
  </si>
  <si>
    <t>54915214</t>
  </si>
  <si>
    <t>plech okopový nerez 1045x250x0,6mm</t>
  </si>
  <si>
    <t>1775499893</t>
  </si>
  <si>
    <t>113</t>
  </si>
  <si>
    <t>766660720</t>
  </si>
  <si>
    <t>Osazení větrací mřížky s vyříznutím otvoru</t>
  </si>
  <si>
    <t>-859461848</t>
  </si>
  <si>
    <t>"T/1 část "  1+1</t>
  </si>
  <si>
    <t>114</t>
  </si>
  <si>
    <t>553414D3</t>
  </si>
  <si>
    <t>větrací mřížka AL    vel.  800x100mm do dveří ( sada 2 kusů )</t>
  </si>
  <si>
    <t>sada</t>
  </si>
  <si>
    <t>-284274692</t>
  </si>
  <si>
    <t>115</t>
  </si>
  <si>
    <t>766660729</t>
  </si>
  <si>
    <t>Montáž dveřního interiérového kování - štítku s klikou</t>
  </si>
  <si>
    <t>879645837</t>
  </si>
  <si>
    <t>"T/4" 3+3</t>
  </si>
  <si>
    <t>"T/2"  1</t>
  </si>
  <si>
    <t>"T/3"  1</t>
  </si>
  <si>
    <t>116</t>
  </si>
  <si>
    <t>54914123</t>
  </si>
  <si>
    <t>dveřní kování interiérové rozetové klika/klika</t>
  </si>
  <si>
    <t>226331695</t>
  </si>
  <si>
    <t>"T/2" 1</t>
  </si>
  <si>
    <t>117</t>
  </si>
  <si>
    <t>5491412D</t>
  </si>
  <si>
    <t>dveřní kování interiérové  - pro posuvné dveře ( případně svislé madlo )</t>
  </si>
  <si>
    <t>-30580547</t>
  </si>
  <si>
    <t>"T/3" 1</t>
  </si>
  <si>
    <t>118</t>
  </si>
  <si>
    <t>766660741</t>
  </si>
  <si>
    <t>Montáž držadla kyvných dveří</t>
  </si>
  <si>
    <t>-1526384584</t>
  </si>
  <si>
    <t>"T/1 - madlo "  6+6</t>
  </si>
  <si>
    <t>119</t>
  </si>
  <si>
    <t>551471F1</t>
  </si>
  <si>
    <t>madlo invalidní dveřní nerez lesk 900mm</t>
  </si>
  <si>
    <t>1135860817</t>
  </si>
  <si>
    <t>120</t>
  </si>
  <si>
    <t>766660751</t>
  </si>
  <si>
    <t>Montáž dveřního interiérového kování - zámku</t>
  </si>
  <si>
    <t>-1086704397</t>
  </si>
  <si>
    <t>121</t>
  </si>
  <si>
    <t>54924015</t>
  </si>
  <si>
    <t>zámek zadlabací mezipokojový pravolevý rozteč 72x40mm</t>
  </si>
  <si>
    <t>153646885</t>
  </si>
  <si>
    <t>122</t>
  </si>
  <si>
    <t>766660752</t>
  </si>
  <si>
    <t>Montáž dveřního interiérového kování - zámkové vložky</t>
  </si>
  <si>
    <t>-674343559</t>
  </si>
  <si>
    <t>123</t>
  </si>
  <si>
    <t>54964203</t>
  </si>
  <si>
    <t>vložka cylindrická stavební 30+40</t>
  </si>
  <si>
    <t>-802589789</t>
  </si>
  <si>
    <t>124</t>
  </si>
  <si>
    <t>7666818R1</t>
  </si>
  <si>
    <t>Demontáž dveřních obložkových dřevěných zárubní plochy do 2 m2 do suti</t>
  </si>
  <si>
    <t>621864118</t>
  </si>
  <si>
    <t>"koupelna č. 2.6 " 0,94*1,99</t>
  </si>
  <si>
    <t>125</t>
  </si>
  <si>
    <t>766682111</t>
  </si>
  <si>
    <t>Montáž zárubní obložkových pro dveře jednokřídlové tl stěny do 170 mm</t>
  </si>
  <si>
    <t>1860309327</t>
  </si>
  <si>
    <t>126</t>
  </si>
  <si>
    <t>6118230G</t>
  </si>
  <si>
    <t>zárubeň jednokřídlá obložková s vysokotlakým laminátovým povrchem HPL tl stěny 60-150mm rozměru 600-1100/1970, 2100mm</t>
  </si>
  <si>
    <t>1131309231</t>
  </si>
  <si>
    <t>127</t>
  </si>
  <si>
    <t>766825811</t>
  </si>
  <si>
    <t>Demontáž truhlářských vestavěných skříní jednokřídlových</t>
  </si>
  <si>
    <t>54335181</t>
  </si>
  <si>
    <t>"koupelna č. 2.2 " 3</t>
  </si>
  <si>
    <t>"koupelna č. 3.1 " 3</t>
  </si>
  <si>
    <t>128</t>
  </si>
  <si>
    <t>766825821</t>
  </si>
  <si>
    <t>Demontáž truhlářských vestavěných skříní dvoukřídlových</t>
  </si>
  <si>
    <t>466116283</t>
  </si>
  <si>
    <t>3+1</t>
  </si>
  <si>
    <t>"koupelna č. 2.2 " 2</t>
  </si>
  <si>
    <t>"koupelna č. 2.3" 3+1</t>
  </si>
  <si>
    <t>"koupelna č. 3.1 " 2</t>
  </si>
  <si>
    <t>"koupelna č. 3.2 " 4</t>
  </si>
  <si>
    <t>"koupelna č. 3.3 " 4</t>
  </si>
  <si>
    <t>129</t>
  </si>
  <si>
    <t>7668259R1</t>
  </si>
  <si>
    <t>Demontáž ostatního truhlářského nábytku v předsíni - věšáková stěna, botník, zrcadlo apod.</t>
  </si>
  <si>
    <t>soub</t>
  </si>
  <si>
    <t>795795025</t>
  </si>
  <si>
    <t>"koupelna č. 2.1" 1</t>
  </si>
  <si>
    <t>"koupelna č. 2.2" 1</t>
  </si>
  <si>
    <t>"koupelna č. 2.3" 1</t>
  </si>
  <si>
    <t>"koupelna č. 2.4" 1</t>
  </si>
  <si>
    <t>"koupelna č. 3.1" 1</t>
  </si>
  <si>
    <t>"koupelna č. 3.2" 1</t>
  </si>
  <si>
    <t>"koupelna č. 3.3" 1</t>
  </si>
  <si>
    <t>130</t>
  </si>
  <si>
    <t>998766122</t>
  </si>
  <si>
    <t>Přesun hmot tonážní pro kce truhlářské ruční v objektech v přes 6 do 12 m</t>
  </si>
  <si>
    <t>165510974</t>
  </si>
  <si>
    <t>771</t>
  </si>
  <si>
    <t>Podlahy z dlaždic</t>
  </si>
  <si>
    <t>131</t>
  </si>
  <si>
    <t>771111011</t>
  </si>
  <si>
    <t>Vysátí podkladu před pokládkou dlažby</t>
  </si>
  <si>
    <t>981933000</t>
  </si>
  <si>
    <t>2,26*0,30 + 1,10*0,08</t>
  </si>
  <si>
    <t xml:space="preserve">2,40*2,35+ 1,10*0,10 </t>
  </si>
  <si>
    <t xml:space="preserve">"koupelna č. 2.3 - u dveří" </t>
  </si>
  <si>
    <t>2,23*0,30 + 1,10*0,08</t>
  </si>
  <si>
    <t xml:space="preserve">2,05*2,28+ 1,10*0,08 </t>
  </si>
  <si>
    <t xml:space="preserve">2,80*2,20+ 1,10*0,15 </t>
  </si>
  <si>
    <t xml:space="preserve">1,73*2,29 + 1,00*0,12 </t>
  </si>
  <si>
    <t>"koupelna č. 3.1</t>
  </si>
  <si>
    <t xml:space="preserve">2,32*2,57 + 1,10*0,08 </t>
  </si>
  <si>
    <t xml:space="preserve">2,31*2,05+ 1,10*0,10 </t>
  </si>
  <si>
    <t>2,32*2,54+1,10*0,08</t>
  </si>
  <si>
    <t>2,09*2,33+1,10*0,08</t>
  </si>
  <si>
    <t>132</t>
  </si>
  <si>
    <t>771121011</t>
  </si>
  <si>
    <t>Nátěr penetrační na podlahu</t>
  </si>
  <si>
    <t>1270041080</t>
  </si>
  <si>
    <t>"koupelna č. 2.3 - u  dveří</t>
  </si>
  <si>
    <t>133</t>
  </si>
  <si>
    <t>771121026</t>
  </si>
  <si>
    <t>Odstranění zbytků lepidla z podkladu před pokládkou dlažby broušením</t>
  </si>
  <si>
    <t>1785623568</t>
  </si>
  <si>
    <t>2,26*0,30 + 0,08*0,08</t>
  </si>
  <si>
    <t>4,80 -1,20*1,20</t>
  </si>
  <si>
    <t>2,23*0,30 + 0,08*0,08</t>
  </si>
  <si>
    <t>"koupelna č. 2.4 " 4,80 -1,20*1,20</t>
  </si>
  <si>
    <t>"koupelna č. 2.5 " 6,30 -1,20*1,20</t>
  </si>
  <si>
    <t>"koupelna č. 2.6 " 4,10 -1,20*1,20</t>
  </si>
  <si>
    <t>"koupelna č. 3.1 " 6,10 -1,20*1,20</t>
  </si>
  <si>
    <t>"koupelna č. 3.2 " 5,20 -1,20*1,20</t>
  </si>
  <si>
    <t>"koupelna č. 3.3 " 6,00 -1,20*1,20</t>
  </si>
  <si>
    <t>"koupelna č. 3.4 " 5,00 -1,20*1,20</t>
  </si>
  <si>
    <t>134</t>
  </si>
  <si>
    <t>771151021</t>
  </si>
  <si>
    <t>Samonivelační stěrka podlah pevnosti 30 MPa tl 3 mm</t>
  </si>
  <si>
    <t>1279644388</t>
  </si>
  <si>
    <t xml:space="preserve">"koupelna č. 2.2 ( mimo sprchu ) " </t>
  </si>
  <si>
    <t>2,40*2,35+ 1,10*0,10 -1,20*1,20</t>
  </si>
  <si>
    <t xml:space="preserve">"koupelna č. 2.4 ( mimo sprchu ) " </t>
  </si>
  <si>
    <t>2,28*2,05+ 1,10*0,08 -1,20*1,20</t>
  </si>
  <si>
    <t xml:space="preserve">"koupelna č. 2.5 ( mimo sprchu ) " </t>
  </si>
  <si>
    <t>2,80*2,20+ 1,10*0,15 -1,20*1,20</t>
  </si>
  <si>
    <t>"koupelna č. 2.6 ( mimo sprchu )</t>
  </si>
  <si>
    <t>1,73*2,29 + 1,00*0,12  -1,20*1,20</t>
  </si>
  <si>
    <t>"koupelna č. 3.1 ( mimo sprchu )</t>
  </si>
  <si>
    <t>2,32*2,57 + 1,10*0,08  -1,20*1,20</t>
  </si>
  <si>
    <t>"koupelna č. 3.2 ( mimo sprchu )</t>
  </si>
  <si>
    <t>2,31*2,50 + 1,10*0,08  -1,20*1,20</t>
  </si>
  <si>
    <t>"koupelna č. 3.3 ( mimo sprchu )</t>
  </si>
  <si>
    <t>2,32*2,54 + 1,10*0,08  -1,20*1,20</t>
  </si>
  <si>
    <t>"koupelna č. 3.4 (mimo sprchu )</t>
  </si>
  <si>
    <t>2,09*2,33+1,10*0,08 -1,20*1,20</t>
  </si>
  <si>
    <t>135</t>
  </si>
  <si>
    <t>771161021</t>
  </si>
  <si>
    <t>Montáž profilu ukončujícího pro plynulý přechod (dlažby s kobercem apod.)</t>
  </si>
  <si>
    <t>1781234054</t>
  </si>
  <si>
    <t>1,10</t>
  </si>
  <si>
    <t>"koupelna č. 2.2" 1,10</t>
  </si>
  <si>
    <t>"koupelna č. 2.4" 1,10</t>
  </si>
  <si>
    <t>"koupelna č. 2.5" 1,10</t>
  </si>
  <si>
    <t>"koupelna č. 2.6" 1,00</t>
  </si>
  <si>
    <t>"koupelna č. 3.1" 1,10</t>
  </si>
  <si>
    <t>"koupelna č. 3.2" 1,10</t>
  </si>
  <si>
    <t>"koupelna č. 3.3" 1,10</t>
  </si>
  <si>
    <t>"koupelna č. 3.4" 1,10</t>
  </si>
  <si>
    <t>136</t>
  </si>
  <si>
    <t>55343110</t>
  </si>
  <si>
    <t>profil přechodový Al narážecí 30mm stříbro</t>
  </si>
  <si>
    <t>-1646725304</t>
  </si>
  <si>
    <t>"s prořezem</t>
  </si>
  <si>
    <t>10,90*1,25</t>
  </si>
  <si>
    <t>137</t>
  </si>
  <si>
    <t>771161022</t>
  </si>
  <si>
    <t>Montáž profilu pro schodové hrany nebo ukončení dlažby</t>
  </si>
  <si>
    <t>1335660690</t>
  </si>
  <si>
    <t>"koupelna č. 2.2 - u  sprchy</t>
  </si>
  <si>
    <t>1,20*2</t>
  </si>
  <si>
    <t>"koupelna č. 2.4" 2,40</t>
  </si>
  <si>
    <t>"koupelna č. 2.5" 2,40</t>
  </si>
  <si>
    <t>"koupelna č. 2.6" 2,40</t>
  </si>
  <si>
    <t>"koupelna č. 3.1" 2,40</t>
  </si>
  <si>
    <t>"koupelna č. 3.2" 2,40</t>
  </si>
  <si>
    <t>"koupelna č. 3.3" 2,40</t>
  </si>
  <si>
    <t>"koupelna č. 3.4" 2,40</t>
  </si>
  <si>
    <t>138</t>
  </si>
  <si>
    <t>19416012</t>
  </si>
  <si>
    <t>lišta ukončovací nerezová 10mm</t>
  </si>
  <si>
    <t>1967672421</t>
  </si>
  <si>
    <t>19,2*1,1 'Přepočtené koeficientem množství</t>
  </si>
  <si>
    <t>139</t>
  </si>
  <si>
    <t>771474142</t>
  </si>
  <si>
    <t>Montáž soklů z dlaždic keramických s požlábkem nebo francouzských lepených cementovým flexibilním lepidlem v přes 90 do 120 mm</t>
  </si>
  <si>
    <t>-1838448033</t>
  </si>
  <si>
    <t>2,26+0,30*2-1,10+0,10*2</t>
  </si>
  <si>
    <t>2,23+0,30*2-1,10+0,10*2</t>
  </si>
  <si>
    <t>140</t>
  </si>
  <si>
    <t>597611D5</t>
  </si>
  <si>
    <t>sokl keramický mrazuvzdorný s požlábkem povrch hladký/matný tl do 10mm výšky přes 90 do 120mm</t>
  </si>
  <si>
    <t>1883208283</t>
  </si>
  <si>
    <t>3,89*1,1 'Přepočtené koeficientem množství</t>
  </si>
  <si>
    <t>141</t>
  </si>
  <si>
    <t>771574413</t>
  </si>
  <si>
    <t>Montáž podlah keramických hladkých lepených cementovým flexibilním lepidlem přes 2 do 4 ks/m2</t>
  </si>
  <si>
    <t>-376066948</t>
  </si>
  <si>
    <t xml:space="preserve">"koupelna č. 2.5  ( mimo sprchu ) "  </t>
  </si>
  <si>
    <t>2,80*2,20+ 1,10*0,15  -1,20*1,20</t>
  </si>
  <si>
    <t xml:space="preserve">"koupelna č. 2.6  ( mimo sprchu ) "  </t>
  </si>
  <si>
    <t>1,73*2,29+ 1,00*0,12  -1,20*1,20</t>
  </si>
  <si>
    <t xml:space="preserve">"koupelna č. 3.1  ( mimo sprchu ) "  </t>
  </si>
  <si>
    <t>2,32*2,57+ 1,10*0,08 -1,20*1,20</t>
  </si>
  <si>
    <t>2,31*2,50+ 1,10*0,08 -1,20*1,20</t>
  </si>
  <si>
    <t>"koupelna č. 3.4 ( mimo sprchu )</t>
  </si>
  <si>
    <t>2,09*2,33+1,10*0,08 - 1,20*1,20</t>
  </si>
  <si>
    <t>142</t>
  </si>
  <si>
    <t>59761152</t>
  </si>
  <si>
    <t>dlažba keramická slinutá mrazuvzdorná R10/A povrch hladký/matný tl do 10mm přes 2 do 4ks/m2</t>
  </si>
  <si>
    <t>-792521008</t>
  </si>
  <si>
    <t>32,251*1,15 'Přepočtené koeficientem množství</t>
  </si>
  <si>
    <t>143</t>
  </si>
  <si>
    <t>771574416</t>
  </si>
  <si>
    <t>Montáž podlah keramických hladkých lepených cementovým flexibilním lepidlem přes 9 do 12 ks/m2</t>
  </si>
  <si>
    <t>-2014375047</t>
  </si>
  <si>
    <t>144</t>
  </si>
  <si>
    <t>59761135</t>
  </si>
  <si>
    <t>dlažba keramická slinutá nemrazuvzdorná povrch hladký/matný tl do 10mm přes 9 do 12ks/m2</t>
  </si>
  <si>
    <t>-218621276</t>
  </si>
  <si>
    <t>"koupelna č. 2.1 a 2.3  - u  dveří s prořezem " 2,00</t>
  </si>
  <si>
    <t>145</t>
  </si>
  <si>
    <t>771577211</t>
  </si>
  <si>
    <t>Příplatek k montáži podlah keramických lepených cementovým flexibilním lepidlem za plochu do 5 m2</t>
  </si>
  <si>
    <t>2031499050</t>
  </si>
  <si>
    <t>146</t>
  </si>
  <si>
    <t>771584412</t>
  </si>
  <si>
    <t>Montáž podlah z keramické mozaiky lepené cementovým flexibilním lepidlem základní prvek přes 200 do 400 ks/m2</t>
  </si>
  <si>
    <t>-1094322335</t>
  </si>
  <si>
    <t>147</t>
  </si>
  <si>
    <t>59761208</t>
  </si>
  <si>
    <t>mozaika keramická mrazuvzdorná lepená na síti R10/A povrch reliéfní/matný tl do 10mm základní prvek přes 200 do 400ks/m2</t>
  </si>
  <si>
    <t>1429758506</t>
  </si>
  <si>
    <t>11,52*1,1 'Přepočtené koeficientem množství</t>
  </si>
  <si>
    <t>148</t>
  </si>
  <si>
    <t>771591115</t>
  </si>
  <si>
    <t>Podlahy spárování silikonem</t>
  </si>
  <si>
    <t>-427127827</t>
  </si>
  <si>
    <t>(2,35+2,40+0,10)*2-1,10</t>
  </si>
  <si>
    <t>(2,28+2,05+0,08)*2-1,10</t>
  </si>
  <si>
    <t xml:space="preserve">"koupelna č. 2.5 </t>
  </si>
  <si>
    <t>(2,80+2,20+0,15)*2-1,10</t>
  </si>
  <si>
    <t>(1,73+2,29+0,12)*2-1,00</t>
  </si>
  <si>
    <t>(2,32+2,57+0,10)*2-1,10</t>
  </si>
  <si>
    <t>(2,31+2,50+0,10)*2-1,10</t>
  </si>
  <si>
    <t>(2,32+2,54+0,10)*2-1,10</t>
  </si>
  <si>
    <t>(2,09+2,33+0,10)*2-1,10</t>
  </si>
  <si>
    <t>149</t>
  </si>
  <si>
    <t>771591207</t>
  </si>
  <si>
    <t>Montáž izolace pod dlažbu nátěrem nebo stěrkou ve dvou vrstvách</t>
  </si>
  <si>
    <t>-1227048018</t>
  </si>
  <si>
    <t>2,40*2,35+ 1,10*0,10 +1,20*2*0,02</t>
  </si>
  <si>
    <t>2,28*2,05+ 1,10*0,08 +1,20*2*0,02</t>
  </si>
  <si>
    <t>2,80*2,20+ 1,10*0,15 +1,20*2*0,02</t>
  </si>
  <si>
    <t>1,73*2,29+ 1,00*0,12 +1,20*2*0,02</t>
  </si>
  <si>
    <t>2,32*2,57+ 1,10*0,08 +1,20*2*0,02</t>
  </si>
  <si>
    <t>2,31*2,50+ 1,10*0,08 +1,20*2*0,02</t>
  </si>
  <si>
    <t>2,32*2,54+ 1,10*0,08 +1,20*2*0,02</t>
  </si>
  <si>
    <t>2,09*2,33+ 1,10*0,08 +1,20*2*0,02</t>
  </si>
  <si>
    <t>150</t>
  </si>
  <si>
    <t>58581246</t>
  </si>
  <si>
    <t>stěrka hydroizolační jednosložková do interiéru pod dlažbu</t>
  </si>
  <si>
    <t>kg</t>
  </si>
  <si>
    <t>95407491</t>
  </si>
  <si>
    <t>45,678*1,575 'Přepočtené koeficientem množství</t>
  </si>
  <si>
    <t>151</t>
  </si>
  <si>
    <t>771591264</t>
  </si>
  <si>
    <t>Izolace těsnícími pásy mezi podlahou a stěnou</t>
  </si>
  <si>
    <t>257875472</t>
  </si>
  <si>
    <t>2,26+2*0,30 - 1,10+2*0,08</t>
  </si>
  <si>
    <t>(2,40+2,35+0,10)*2-1,10  +1,20*2</t>
  </si>
  <si>
    <t>2,23+2*0,30 - 1,10+2*0,08</t>
  </si>
  <si>
    <t>(2,28+2,05+0,08)*2-1,10  +1,20*2</t>
  </si>
  <si>
    <t>(2,80+2,20+0,15)*2-1,10  +1,20*2</t>
  </si>
  <si>
    <t>(1,73+2,29+0,12)*2-1,00 + 1,20*2</t>
  </si>
  <si>
    <t>(2,32+2,57+0,08)*2-1,10  +1,20*2</t>
  </si>
  <si>
    <t>(2,31+2,50+0,08)*2-1,10  +1,20*2</t>
  </si>
  <si>
    <t>(2,32+2,54+0,08)*2-1,10  +1,20*2</t>
  </si>
  <si>
    <t>(2,09+2,33+0,08)*2-1,10  +1,20*2</t>
  </si>
  <si>
    <t>152</t>
  </si>
  <si>
    <t>998771122</t>
  </si>
  <si>
    <t>Přesun hmot tonážní pro podlahy z dlaždic ruční v objektech v přes 6 do 12 m</t>
  </si>
  <si>
    <t>1814523109</t>
  </si>
  <si>
    <t>776</t>
  </si>
  <si>
    <t>Podlahy povlakové</t>
  </si>
  <si>
    <t>153</t>
  </si>
  <si>
    <t>776111116</t>
  </si>
  <si>
    <t>Odstranění zbytků lepidla z podkladu povlakových podlah broušením</t>
  </si>
  <si>
    <t>-611538521</t>
  </si>
  <si>
    <t>2,26*2,25+0,80*0,08*2+0,90*0,53</t>
  </si>
  <si>
    <t>"koupelna č. 2.2 " 6,80</t>
  </si>
  <si>
    <t>"koupelna č. 2.3 - m.č. 2.29</t>
  </si>
  <si>
    <t>2,23*2,88+0,80*0,08*3</t>
  </si>
  <si>
    <t>"koupelna č. 2.4 " 4,40</t>
  </si>
  <si>
    <t>"koupelna č. 3.1 " 6,00</t>
  </si>
  <si>
    <t>"koupelna č. 3.2 " 6,00</t>
  </si>
  <si>
    <t>"koupelna č. 3.3 " 6,60</t>
  </si>
  <si>
    <t>"koupelna č. 3.4 " 4,50</t>
  </si>
  <si>
    <t>154</t>
  </si>
  <si>
    <t>776111311</t>
  </si>
  <si>
    <t>Vysátí podkladu povlakových podlah</t>
  </si>
  <si>
    <t>400907433</t>
  </si>
  <si>
    <t>"u koupelny č. 2.1 - m.č. 2.34</t>
  </si>
  <si>
    <t>2,26*2,25+1,10*0,08+0,90*0,53</t>
  </si>
  <si>
    <t>"u koupelny č. 2.2 - m.č. 2.39</t>
  </si>
  <si>
    <t>2,35*2,35+1,10*0,08+0,98*0,53</t>
  </si>
  <si>
    <t>2,23*2,88+1,10*0,08*2</t>
  </si>
  <si>
    <t>"u koupelny č. 2.4 - m.č. 2.43</t>
  </si>
  <si>
    <t>2,04*2,05+1,10*0,08+1,00*0,08</t>
  </si>
  <si>
    <t>"koupelna č. 3.1  - m.č. 3.40</t>
  </si>
  <si>
    <t>2,32*2,35 + 1,10*0,08*2+ 0,90*0,40</t>
  </si>
  <si>
    <t>"koupelna č. 3.2  - m.č. 3.05</t>
  </si>
  <si>
    <t>2,31*2,50 + 1,10*0,08*2+ 0,92*0,40</t>
  </si>
  <si>
    <t>"koupelna č. 3.3  - m.č. 3.36</t>
  </si>
  <si>
    <t>2,32*2,76 + 1,10*0,08*3</t>
  </si>
  <si>
    <t>"koupelna č. 3.4  - m.č. 3.08</t>
  </si>
  <si>
    <t>2,09*2,10 + 1,10*0,08</t>
  </si>
  <si>
    <t>155</t>
  </si>
  <si>
    <t>776121112</t>
  </si>
  <si>
    <t>Vodou ředitelná penetrace savého podkladu povlakových podlah</t>
  </si>
  <si>
    <t>310467225</t>
  </si>
  <si>
    <t>156</t>
  </si>
  <si>
    <t>776141121</t>
  </si>
  <si>
    <t>Stěrka podlahová nivelační pro vyrovnání podkladu povlakových podlah pevnosti 30 MPa tl do 3 mm</t>
  </si>
  <si>
    <t>-1765491169</t>
  </si>
  <si>
    <t>157</t>
  </si>
  <si>
    <t>776201812</t>
  </si>
  <si>
    <t>Demontáž lepených povlakových podlah s podložkou ručně</t>
  </si>
  <si>
    <t>-993589534</t>
  </si>
  <si>
    <t>158</t>
  </si>
  <si>
    <t>776241111</t>
  </si>
  <si>
    <t>Lepení hladkých (bez vzoru) pásů z vinylu</t>
  </si>
  <si>
    <t>672745966</t>
  </si>
  <si>
    <t>159</t>
  </si>
  <si>
    <t>284111D7</t>
  </si>
  <si>
    <t xml:space="preserve">podlahovina vinylová rolová, zátěžová třída zátěže 34, hořlavost Bfl-s1 </t>
  </si>
  <si>
    <t>-1039549736</t>
  </si>
  <si>
    <t>46,179*1,1 'Přepočtené koeficientem množství</t>
  </si>
  <si>
    <t>160</t>
  </si>
  <si>
    <t>776410811</t>
  </si>
  <si>
    <t>Odstranění soklíků a lišt pryžových nebo plastových</t>
  </si>
  <si>
    <t>1136196483</t>
  </si>
  <si>
    <t>(2,26+2,25+0,53)*2 - 0,90-0,80*3</t>
  </si>
  <si>
    <t>"koupelna č. 2.2  - m.č. 2.39</t>
  </si>
  <si>
    <t>(2,73+2,35+0,43)*2-0,90-0,80*3</t>
  </si>
  <si>
    <t>(2,23+2,88)*2 - 0,90-0,80*3</t>
  </si>
  <si>
    <t xml:space="preserve">"koupelna č. 2.4 - m.č.2.43 </t>
  </si>
  <si>
    <t>(2,04+2,05)*2-0,80*3-0,90</t>
  </si>
  <si>
    <t>(2,32+2,35+0,40)*2 -0,80*3-0,90</t>
  </si>
  <si>
    <t>(2,31+2,36+0,40)*2 -0,80*3-0,90</t>
  </si>
  <si>
    <t>(2,32+2,76)*2 -0,80*3-0,90</t>
  </si>
  <si>
    <t>(2,09+2,10)*2 -0,90*2-0,80*2</t>
  </si>
  <si>
    <t>161</t>
  </si>
  <si>
    <t>776411111</t>
  </si>
  <si>
    <t>Montáž obvodových soklíků výšky do 80 mm</t>
  </si>
  <si>
    <t>1070691968</t>
  </si>
  <si>
    <t>(2,26+2,25+0,53)*2 - 0,90-0,80-1,10*2</t>
  </si>
  <si>
    <t>(2,35+2,35+0,08+0,53)*2 - 0,90-0,80-1,10*2</t>
  </si>
  <si>
    <t>(2,23+2,88)*2 - 0,90-1,10*3</t>
  </si>
  <si>
    <t>(2,04+2,05)*2-1,10*2-1,00-0,90</t>
  </si>
  <si>
    <t>(2,32+2,35+0,40)*2 -0,80-1,10*2-0,90</t>
  </si>
  <si>
    <t>(2,31+2,06+0,40)*2 -0,80-0,90-1,10*2</t>
  </si>
  <si>
    <t>(2,32+2,76)*2 -1,10*3-0,90</t>
  </si>
  <si>
    <t>(2,09+2,10)*2 -0,90*2-1,10*2</t>
  </si>
  <si>
    <t>162</t>
  </si>
  <si>
    <t>284110D3</t>
  </si>
  <si>
    <t>lišta soklová - systémová dle použité krytiny</t>
  </si>
  <si>
    <t>1201534657</t>
  </si>
  <si>
    <t>45,22*1,02 'Přepočtené koeficientem množství</t>
  </si>
  <si>
    <t>163</t>
  </si>
  <si>
    <t>776421311</t>
  </si>
  <si>
    <t>Montáž přechodových samolepících lišt</t>
  </si>
  <si>
    <t>-661608007</t>
  </si>
  <si>
    <t>"u koupelny č. 2.1 - m.č. 2.34 ( oblá lišta )</t>
  </si>
  <si>
    <t>0,90+0,80+1,10</t>
  </si>
  <si>
    <t xml:space="preserve">"koupelna č. 2.3 - m.č.2.29" </t>
  </si>
  <si>
    <t>0,90+1,10*2</t>
  </si>
  <si>
    <t xml:space="preserve">"koupelna č. 2.4 - m.č.2.43" </t>
  </si>
  <si>
    <t>0,90+1,10+1,00</t>
  </si>
  <si>
    <t>0,90+1,10*3</t>
  </si>
  <si>
    <t>0,90*2+1,10</t>
  </si>
  <si>
    <t>164</t>
  </si>
  <si>
    <t>59054130</t>
  </si>
  <si>
    <t>profil přechodový nerezový samolepící 35mm</t>
  </si>
  <si>
    <t>-872268570</t>
  </si>
  <si>
    <t>24,4*1,02 'Přepočtené koeficientem množství</t>
  </si>
  <si>
    <t>165</t>
  </si>
  <si>
    <t>998776122</t>
  </si>
  <si>
    <t>Přesun hmot tonážní pro podlahy povlakové ruční v objektech v přes 6 do 12 m</t>
  </si>
  <si>
    <t>687612435</t>
  </si>
  <si>
    <t>781</t>
  </si>
  <si>
    <t>Dokončovací práce - obklady</t>
  </si>
  <si>
    <t>166</t>
  </si>
  <si>
    <t>781121011</t>
  </si>
  <si>
    <t>Nátěr penetrační na stěnu</t>
  </si>
  <si>
    <t>130974532</t>
  </si>
  <si>
    <t>"pod vnitřní obklady</t>
  </si>
  <si>
    <t>5,111 +117,788+69,775</t>
  </si>
  <si>
    <t>167</t>
  </si>
  <si>
    <t>781111011</t>
  </si>
  <si>
    <t>Ometení (oprášení) stěny při přípravě podkladu</t>
  </si>
  <si>
    <t>1867656038</t>
  </si>
  <si>
    <t>168</t>
  </si>
  <si>
    <t>781131207</t>
  </si>
  <si>
    <t>Montáž izolace nátěrem nebo stěrkou ve dvou vrstvách</t>
  </si>
  <si>
    <t>1979727016</t>
  </si>
  <si>
    <t>"koupelna č. 2.1-  vytažení na zdi  min. 300mm</t>
  </si>
  <si>
    <t>(2,26-1,10+0,10*2)*0,30 + 0,30*0,10*2</t>
  </si>
  <si>
    <t>"koupelna č. 2.2 - sprcha a ostatní dle TZ</t>
  </si>
  <si>
    <t>(1,20*2)*2,00  -0,45*0,14</t>
  </si>
  <si>
    <t>((2,40+2,35)*2-1,20*2-1,10+0,10*2)*0,30</t>
  </si>
  <si>
    <t>"koupelna č. 2.3-  vytažení na zdi  min. 300mm</t>
  </si>
  <si>
    <t>(2,23-1,10+0,10*2)*0,30 + 0,30*0,10*2</t>
  </si>
  <si>
    <t>"koupelna č. 2.4 - sprcha a ostatní dle TZ</t>
  </si>
  <si>
    <t xml:space="preserve">(1,20*2)*2,00  </t>
  </si>
  <si>
    <t>((2,28+2,05)*2-1,20*2-1,10+0,10*2)*0,30</t>
  </si>
  <si>
    <t>"koupelna č. 2.5 - sprcha a ostatní dle TZ</t>
  </si>
  <si>
    <t>((2,80+2,20)*2-1,20*2-1,10+0,15*2)*0,30</t>
  </si>
  <si>
    <t>"koupelna č. 2.6 - sprcha a ostatní dle TZ</t>
  </si>
  <si>
    <t>((1,73+2,29)*2-1,20*2-1,00+0,12*2)*0,30</t>
  </si>
  <si>
    <t>"koupelna č. 3.1 - sprcha a ostatní dle TZ</t>
  </si>
  <si>
    <t>(1,20*2)*2,00  -1,15*0,20</t>
  </si>
  <si>
    <t>((2,32+2,57)*2-1,20*2-1,10+0,10*2)*0,30</t>
  </si>
  <si>
    <t>"koupelna č. 3.2 - sprcha a ostatní dle TZ</t>
  </si>
  <si>
    <t>(1,20*2)*2,00  -0,565*0,10</t>
  </si>
  <si>
    <t>((2,31+2,50)*2-1,20*2-1,10+0,10*2)*0,30</t>
  </si>
  <si>
    <t>"koupelna č. 3.3 - sprcha a ostatní dle TZ</t>
  </si>
  <si>
    <t>(1,20*2)*2,00    + ((2,32+2,54)*2-1,20*2-1,10+0,10*2)*0,30</t>
  </si>
  <si>
    <t>"koupelna č. 3.4 - sprcha a ostatní dle TZ</t>
  </si>
  <si>
    <t>(1,20*2)*2,00    + ((2,09+2,33)*2-1,20*2-1,10+0,10*2)*0,30</t>
  </si>
  <si>
    <t>169</t>
  </si>
  <si>
    <t>24551274</t>
  </si>
  <si>
    <t>stěrka hydroizolační cementová jednosložková</t>
  </si>
  <si>
    <t>441538183</t>
  </si>
  <si>
    <t>53,378*1,575 'Přepočtené koeficientem množství</t>
  </si>
  <si>
    <t>170</t>
  </si>
  <si>
    <t>781131232</t>
  </si>
  <si>
    <t>Izolace pod obklad těsnícími pásy pro styčné nebo dilatační spáry</t>
  </si>
  <si>
    <t>386912877</t>
  </si>
  <si>
    <t xml:space="preserve">"koupelna č. 2.1 - svisle </t>
  </si>
  <si>
    <t>0,30*4</t>
  </si>
  <si>
    <t>2,00+0,14+0,30*5</t>
  </si>
  <si>
    <t>2,00+0,30*5</t>
  </si>
  <si>
    <t>2,00+0,20+0,30*5</t>
  </si>
  <si>
    <t>2,00+0,10+0,30*5</t>
  </si>
  <si>
    <t>"koupelna č. 3.3"  2,00+0,30*5</t>
  </si>
  <si>
    <t>"koupelna č. 3.4"  2,00+0,30*5</t>
  </si>
  <si>
    <t>171</t>
  </si>
  <si>
    <t>781151031</t>
  </si>
  <si>
    <t>Celoplošné vyrovnání podkladu stěrkou tl 3 mm</t>
  </si>
  <si>
    <t>-1244969202</t>
  </si>
  <si>
    <t>"koupelna č. 2.1 (stěna u dveří )</t>
  </si>
  <si>
    <t>(2,26-1,10+0,10*2)*2,00</t>
  </si>
  <si>
    <t>"koupelna č. 2.3 (stěna u dveří )</t>
  </si>
  <si>
    <t>(2,23-1,10+0,10*2)*2,00</t>
  </si>
  <si>
    <t>172</t>
  </si>
  <si>
    <t>781151041</t>
  </si>
  <si>
    <t>Příplatek k cenám celoplošné vyrovnání stěrkou za každý další 1 mm přes tl 3 mm</t>
  </si>
  <si>
    <t>395631312</t>
  </si>
  <si>
    <t>5,38*2 'Přepočtené koeficientem množství</t>
  </si>
  <si>
    <t>173</t>
  </si>
  <si>
    <t>781472214</t>
  </si>
  <si>
    <t>Montáž obkladů keramických hladkých lepených cementovým flexibilním lepidlem přes 4 do 6 ks/m2</t>
  </si>
  <si>
    <t>1283533539</t>
  </si>
  <si>
    <t>"velikost 600x300mm ve světle krémovém odstínu !</t>
  </si>
  <si>
    <t xml:space="preserve">"koupelna č. 2.2 _ mimo sprchu "  </t>
  </si>
  <si>
    <t>((2,40+2,35)*2-1,20*3)*2,70 -(1,50-0,45)*0,84 +0,25*0,84*2</t>
  </si>
  <si>
    <t>-1,10*2,00 + (1,10+2*2,00)*0,10</t>
  </si>
  <si>
    <t>"parapet "1,50*0,25</t>
  </si>
  <si>
    <t xml:space="preserve">"koupelna č. 2.4 _ mimo sprchu "  </t>
  </si>
  <si>
    <t>((2,28+2,05)*2-1,20*3)*2,70</t>
  </si>
  <si>
    <t xml:space="preserve">"koupelna č. 2.5 _ mimo sprchu "  </t>
  </si>
  <si>
    <t>((2,80+2,20)*2-1,20*2)*3,00 -1,45*1,18 +(1,45+2*1,18)*0,25</t>
  </si>
  <si>
    <t>-1,10*2,00 + (1,10+2*2,00)*0,15</t>
  </si>
  <si>
    <t>"parapet "1,45*0,25</t>
  </si>
  <si>
    <t xml:space="preserve">"koupelna č. 2.6 _ mimo sprchu "  </t>
  </si>
  <si>
    <t>((1,73+2,29)*2-1,20*2)*2,70</t>
  </si>
  <si>
    <t>-1,00*2,00 + (1,00+2*2,00)*0,12</t>
  </si>
  <si>
    <t xml:space="preserve">"koupelna č. 3.1 _ mimo sprchu "  </t>
  </si>
  <si>
    <t>((2,32+2,57)*2-1,20*3)*2,70 -(1,50-1,15)*0,90 +0,25*0,90*2</t>
  </si>
  <si>
    <t xml:space="preserve">"koupelna č. 3.2 _ mimo sprchu "  </t>
  </si>
  <si>
    <t>((2,31+2,50)*2-1,20*3)*2,70 -(1,50-0,565)*0,80 +0,25*0,80*2</t>
  </si>
  <si>
    <t xml:space="preserve">"koupelna č. 3.3 _ mimo sprchu "  </t>
  </si>
  <si>
    <t xml:space="preserve">((2,32+2,54)*2-1,20*3)*2,70 </t>
  </si>
  <si>
    <t xml:space="preserve">"koupelna č. 3.4 _ mimo sprchu "  </t>
  </si>
  <si>
    <t xml:space="preserve">((2,09+2,33)*2-1,20*3)*2,60 </t>
  </si>
  <si>
    <t>174</t>
  </si>
  <si>
    <t>59761707</t>
  </si>
  <si>
    <t>obklad keramický nemrazuvzdorný povrch hladký/lesklý tl do 10mm přes 4 do 6ks/m2</t>
  </si>
  <si>
    <t>-1973880597</t>
  </si>
  <si>
    <t>117,788*1,15 'Přepočtené koeficientem množství</t>
  </si>
  <si>
    <t>175</t>
  </si>
  <si>
    <t>781472215</t>
  </si>
  <si>
    <t>Montáž obkladů keramických hladkých lepených cementovým flexibilním lepidlem přes 6 do 9 ks/m2</t>
  </si>
  <si>
    <t>-597331278</t>
  </si>
  <si>
    <t>"velikost 150x900mm _ u sprchy případně u umyvadla</t>
  </si>
  <si>
    <t xml:space="preserve">"koupelna č. 2.2   </t>
  </si>
  <si>
    <t>(1,20*3)*2,70  -0,45*0,84</t>
  </si>
  <si>
    <t xml:space="preserve">"koupelna č. 2.4   </t>
  </si>
  <si>
    <t xml:space="preserve">(1,20*3)*2,70  </t>
  </si>
  <si>
    <t xml:space="preserve">"koupelna č. 2.5   </t>
  </si>
  <si>
    <t xml:space="preserve">(1,20*2)*3,00 </t>
  </si>
  <si>
    <t xml:space="preserve">(1,20*2)*2,70  </t>
  </si>
  <si>
    <t>(1,20*3)*2,70  -1,15*0,90</t>
  </si>
  <si>
    <t xml:space="preserve">(1,20*3)*2,70  -0,565*0,80  </t>
  </si>
  <si>
    <t xml:space="preserve">"koupelna č. 3.3   </t>
  </si>
  <si>
    <t xml:space="preserve">"koupelna č. 3.4   </t>
  </si>
  <si>
    <t xml:space="preserve">(1,20*3)*2,60  </t>
  </si>
  <si>
    <t>176</t>
  </si>
  <si>
    <t>597617D8</t>
  </si>
  <si>
    <t>obklad keramický nemrazuvzdorný povrch hladký/lesklý tl do 10mm přes 6 do 9ks/m2 - dekor dřeva</t>
  </si>
  <si>
    <t>828170480</t>
  </si>
  <si>
    <t>69,775*1,15 'Přepočtené koeficientem množství</t>
  </si>
  <si>
    <t>177</t>
  </si>
  <si>
    <t>781472216</t>
  </si>
  <si>
    <t>Montáž obkladů keramických hladkých lepených cementovým flexibilním lepidlem přes 9 do 12 ks/m2</t>
  </si>
  <si>
    <t>-639951178</t>
  </si>
  <si>
    <t>(2,26-1,10+0,10*2)*(2,00 -0,10)</t>
  </si>
  <si>
    <t>"koupelna č. 2.3 (stěna u dveří nad soklem )</t>
  </si>
  <si>
    <t>(2,23-1,10+0,10*2)*(2,00 -0,10)</t>
  </si>
  <si>
    <t>178</t>
  </si>
  <si>
    <t>59761791</t>
  </si>
  <si>
    <t>obklad keramický nemrazuvzdorný povrch hladký/matný tl do 10mm přes 9 do 12ks/m2</t>
  </si>
  <si>
    <t>1862991270</t>
  </si>
  <si>
    <t>5,111*1,1 'Přepočtené koeficientem množství</t>
  </si>
  <si>
    <t>179</t>
  </si>
  <si>
    <t>781472291</t>
  </si>
  <si>
    <t>Příplatek k montáži obkladů keramických lepených cementovým flexibilním lepidlem za plochu do 10 m2</t>
  </si>
  <si>
    <t>1869665278</t>
  </si>
  <si>
    <t>180</t>
  </si>
  <si>
    <t>781492211</t>
  </si>
  <si>
    <t>Montáž profilů rohových lepených flexibilním cementovým lepidlem</t>
  </si>
  <si>
    <t>-1566833006</t>
  </si>
  <si>
    <t xml:space="preserve">"koupelna č. 2.1 a 2.3 " </t>
  </si>
  <si>
    <t>(1,10+2*2,00) *2</t>
  </si>
  <si>
    <t>(1,10+2*2,00) + 1,50+0,84*2</t>
  </si>
  <si>
    <t>1,10+2*2,00</t>
  </si>
  <si>
    <t>1,10+2*2,00 + (1,45+1,18)*2</t>
  </si>
  <si>
    <t xml:space="preserve">1,00+2*2,00 </t>
  </si>
  <si>
    <t>(1,10+2*2,00) + 1,50+0,90*2</t>
  </si>
  <si>
    <t>(1,10+2*2,00) + 1,50+0,80*2</t>
  </si>
  <si>
    <t>"koupelna č. 3.3"  1,10+2*2,00</t>
  </si>
  <si>
    <t>"koupelna č. 3.4"  1,10+2*2,00</t>
  </si>
  <si>
    <t>181</t>
  </si>
  <si>
    <t>194160D2</t>
  </si>
  <si>
    <t>lišta rohová nerezová 10mm k obkladům</t>
  </si>
  <si>
    <t>-1282504017</t>
  </si>
  <si>
    <t>65,74*1,05 'Přepočtené koeficientem množství</t>
  </si>
  <si>
    <t>182</t>
  </si>
  <si>
    <t>781495115</t>
  </si>
  <si>
    <t>Spárování vnitřních obkladů silikonem</t>
  </si>
  <si>
    <t>-329189444</t>
  </si>
  <si>
    <t>"koupelna č. 2.1" 2,00*2*2</t>
  </si>
  <si>
    <t xml:space="preserve">"koupelna č. 2.2 " 2,70*4  </t>
  </si>
  <si>
    <t>"koupelna č. 2.3" 2,00*2*2</t>
  </si>
  <si>
    <t xml:space="preserve">"koupelna č. 2.4 " 2,70*4  </t>
  </si>
  <si>
    <t xml:space="preserve">"koupelna č. 2.5 " 3,00*4  </t>
  </si>
  <si>
    <t xml:space="preserve">"koupelna č. 2.6 " 2,70*4  </t>
  </si>
  <si>
    <t xml:space="preserve">"koupelna č. 3.1 " 2,70*4  </t>
  </si>
  <si>
    <t xml:space="preserve">"koupelna č. 3.2 " 2,70*4  </t>
  </si>
  <si>
    <t>"koupelna č. 3.3"  2,70*4</t>
  </si>
  <si>
    <t>"koupelna č. 3.4"  2,60*4</t>
  </si>
  <si>
    <t>183</t>
  </si>
  <si>
    <t>781495141</t>
  </si>
  <si>
    <t>Průnik obkladem kruhový do DN 30</t>
  </si>
  <si>
    <t>47362598</t>
  </si>
  <si>
    <t>"koupelna č. 2.2 cca"   12</t>
  </si>
  <si>
    <t>"koupelna č. 2.4 cca"   12</t>
  </si>
  <si>
    <t>"koupelna č. 2.5 cca"   12</t>
  </si>
  <si>
    <t>"koupelna č. 2.6 cca"   12</t>
  </si>
  <si>
    <t>"koupelna č. 3.1 cca"   14</t>
  </si>
  <si>
    <t>"koupelna č. 3.2 cca"   14</t>
  </si>
  <si>
    <t>"koupelna č. 3.3 cca"   14</t>
  </si>
  <si>
    <t>"koupelna č. 3.4 cca"   14</t>
  </si>
  <si>
    <t>184</t>
  </si>
  <si>
    <t>781495142</t>
  </si>
  <si>
    <t>Průnik obkladem kruhový přes DN 30 do DN 90</t>
  </si>
  <si>
    <t>19779745</t>
  </si>
  <si>
    <t>"koupelna č. 2.1"  2</t>
  </si>
  <si>
    <t>"koupelna č. 2.2 cca"  10</t>
  </si>
  <si>
    <t>"koupelna č. 2.3"  2</t>
  </si>
  <si>
    <t>"koupelna č. 2.4 cca"  10</t>
  </si>
  <si>
    <t>"koupelna č. 2.5 cca"  10</t>
  </si>
  <si>
    <t>"koupelna č. 2.6 cca"  10</t>
  </si>
  <si>
    <t>"koupelna č. 3.1 cca"  10</t>
  </si>
  <si>
    <t>"koupelna č. 3.2 cca"  10</t>
  </si>
  <si>
    <t>"koupelna č. 3.3 cca"  10</t>
  </si>
  <si>
    <t>"koupelna č. 3.4 cca"  10</t>
  </si>
  <si>
    <t>185</t>
  </si>
  <si>
    <t>781495143</t>
  </si>
  <si>
    <t>Průnik obkladem kruhový přes DN 90</t>
  </si>
  <si>
    <t>447464041</t>
  </si>
  <si>
    <t>"koupelna č. 2.1"  4</t>
  </si>
  <si>
    <t>"koupelna č. 2.2 cca"  3</t>
  </si>
  <si>
    <t>"koupelna č. 2.3"  4</t>
  </si>
  <si>
    <t>"koupelna č. 2.4 cca"  3</t>
  </si>
  <si>
    <t>"koupelna č. 2.5 cca"  3</t>
  </si>
  <si>
    <t>"koupelna č. 2.6 cca"  3</t>
  </si>
  <si>
    <t>"koupelna č. 3.1 cca"  3</t>
  </si>
  <si>
    <t>"koupelna č. 3.2 cca"  3</t>
  </si>
  <si>
    <t>"koupelna č. 3.3 cca"  3</t>
  </si>
  <si>
    <t>"koupelna č. 3.4 cca"  3</t>
  </si>
  <si>
    <t>186</t>
  </si>
  <si>
    <t>998781122</t>
  </si>
  <si>
    <t>Přesun hmot tonážní pro obklady keramické ruční v objektech v přes 6 do 12 m</t>
  </si>
  <si>
    <t>-859025564</t>
  </si>
  <si>
    <t>783</t>
  </si>
  <si>
    <t>Dokončovací práce - nátěry</t>
  </si>
  <si>
    <t>187</t>
  </si>
  <si>
    <t>783301313</t>
  </si>
  <si>
    <t>Odmaštění zámečnických konstrukcí ředidlovým odmašťovačem</t>
  </si>
  <si>
    <t>1422489299</t>
  </si>
  <si>
    <t>"ocelové zárubně</t>
  </si>
  <si>
    <t>"T/1"  (1,10+2*1,97)*0,21*(6+6)</t>
  </si>
  <si>
    <t>188</t>
  </si>
  <si>
    <t>783315103</t>
  </si>
  <si>
    <t>Mezinátěr jednonásobný syntetický samozákladující zámečnických konstrukcí</t>
  </si>
  <si>
    <t>-1923363525</t>
  </si>
  <si>
    <t>189</t>
  </si>
  <si>
    <t>783317101</t>
  </si>
  <si>
    <t>Krycí jednonásobný syntetický standardní nátěr zámečnických konstrukcí</t>
  </si>
  <si>
    <t>643371209</t>
  </si>
  <si>
    <t>784</t>
  </si>
  <si>
    <t>Dokončovací práce - malby a tapety</t>
  </si>
  <si>
    <t>190</t>
  </si>
  <si>
    <t>784111001</t>
  </si>
  <si>
    <t>Oprášení (ometení ) podkladu v místnostech v do 3,80 m</t>
  </si>
  <si>
    <t>1298510941</t>
  </si>
  <si>
    <t xml:space="preserve">"dle maleb" </t>
  </si>
  <si>
    <t>"koupelna č. 2.1"  43,749</t>
  </si>
  <si>
    <t>"koupelna č. 2.2"  49,913</t>
  </si>
  <si>
    <t>"koupelna č. 2.3"  58,065</t>
  </si>
  <si>
    <t>"koupelna č. 2.4"  51,481</t>
  </si>
  <si>
    <t>"koupelna č. 2.5"  6,30</t>
  </si>
  <si>
    <t>"koupelna č. 2.6"  4,10+7,784</t>
  </si>
  <si>
    <t>"koupelna č. 3.1"  48,57</t>
  </si>
  <si>
    <t>"koupelna č. 3.2"  45,319</t>
  </si>
  <si>
    <t>"koupelna č. 3.3"  59,034</t>
  </si>
  <si>
    <t>"koupelna č. 3.4"  40,14</t>
  </si>
  <si>
    <t>191</t>
  </si>
  <si>
    <t>784111011</t>
  </si>
  <si>
    <t>Obroušení podkladu omítnutého v místnostech v do 3,80 m</t>
  </si>
  <si>
    <t>-135356238</t>
  </si>
  <si>
    <t xml:space="preserve">"u napojení na původní povrchy - dle maleb cca z 10% ploch " </t>
  </si>
  <si>
    <t>"koupelna č. 2.1"  43,749*0,1</t>
  </si>
  <si>
    <t>"koupelna č. 2.2"  49,913*0,1</t>
  </si>
  <si>
    <t>"koupelna č. 2.3"  58,065*0,1</t>
  </si>
  <si>
    <t>"koupelna č. 2.4"  51,481*0,1</t>
  </si>
  <si>
    <t>"koupelna č. 3.1"  48,57*0,1</t>
  </si>
  <si>
    <t>"koupelna č. 3.2"  45,319*0,1</t>
  </si>
  <si>
    <t>"koupelna č. 3.3"  59,034*0,1</t>
  </si>
  <si>
    <t>"koupelna č. 3.4"  40,14*0,1</t>
  </si>
  <si>
    <t>192</t>
  </si>
  <si>
    <t>784121001</t>
  </si>
  <si>
    <t>Oškrabání malby v místnostech v do 3,80 m</t>
  </si>
  <si>
    <t>-1845596885</t>
  </si>
  <si>
    <t>"koupelna č. 2.2 - pruh nad obkladem</t>
  </si>
  <si>
    <t>(2,04+2,35)*2*(2,80-1,97)</t>
  </si>
  <si>
    <t>(2,28+2,05)*2*(2,80-2,00)</t>
  </si>
  <si>
    <t>"koupelna č. 2.5</t>
  </si>
  <si>
    <t>(2,80+2,20)*2*(3,23-2,00)</t>
  </si>
  <si>
    <t>(1,73+2,29)*2*(3,23-2,10)</t>
  </si>
  <si>
    <t>(2,32+2,57)*2*(2,95-2,03)</t>
  </si>
  <si>
    <t>"koupelna č. 3.2 - pruh nad obkladem</t>
  </si>
  <si>
    <t>(2,31+2*2,20+0,22*2)*(2,98-2,03)</t>
  </si>
  <si>
    <t>(2,32+2,54)*2*(2,93-2,03)</t>
  </si>
  <si>
    <t>(2,09+2,33)*2*(2,93-2,03)</t>
  </si>
  <si>
    <t>193</t>
  </si>
  <si>
    <t>784161401</t>
  </si>
  <si>
    <t>Celoplošné vyhlazení podkladu sádrovou stěrkou v místnostech v do 3,80 m</t>
  </si>
  <si>
    <t>1473709917</t>
  </si>
  <si>
    <t>"koupelna č. 2.1 - cca z 30% malovaných ploch</t>
  </si>
  <si>
    <t xml:space="preserve"> 43,749*0,30</t>
  </si>
  <si>
    <t>"koupelna č. 2.2"  49,913*0,30</t>
  </si>
  <si>
    <t>"koupelna č. 2.3"  58,065*0,30</t>
  </si>
  <si>
    <t>"koupelna č. 2.4"  51,481*0,30</t>
  </si>
  <si>
    <t>"koupelna č. 3.1"  48,57*0,30</t>
  </si>
  <si>
    <t>"koupelna č. 3.2"  45,319*0,30</t>
  </si>
  <si>
    <t>"koupelna č. 3.3"  59,034*0,30</t>
  </si>
  <si>
    <t>"koupelna č. 3.4"  40,14*0,30</t>
  </si>
  <si>
    <t>194</t>
  </si>
  <si>
    <t>784171101</t>
  </si>
  <si>
    <t>Zakrytí vnitřních podlah včetně pozdějšího odkrytí</t>
  </si>
  <si>
    <t>-1373908984</t>
  </si>
  <si>
    <t xml:space="preserve">"koupelna č. 2.1  "  </t>
  </si>
  <si>
    <t>"m.č. 2.32 + 2.33"    22,10+6,00</t>
  </si>
  <si>
    <t>"koupelna č. 2.2 - m.č. 2.40  "  21,20</t>
  </si>
  <si>
    <t xml:space="preserve">"koupelna č. 2.3  "  </t>
  </si>
  <si>
    <t>"m.č. 2.30 + 2.31 + 2,28"    27,10+5,30+18,60</t>
  </si>
  <si>
    <t>"m.č. 2.41 + 2.44"   9,50+14,30</t>
  </si>
  <si>
    <t>"m.č. 3.38"     17,23</t>
  </si>
  <si>
    <t>"koupelna č. 3.2</t>
  </si>
  <si>
    <t>"m.č. 3.06"     17,08</t>
  </si>
  <si>
    <t>"m.č. 3.34 + 3.37"   17,89+14,45</t>
  </si>
  <si>
    <t>195</t>
  </si>
  <si>
    <t>28323157</t>
  </si>
  <si>
    <t>fólie pro malířské potřeby zakrývací tl 14µ 4x5m</t>
  </si>
  <si>
    <t>305935522</t>
  </si>
  <si>
    <t>190,75*1,05 'Přepočtené koeficientem množství</t>
  </si>
  <si>
    <t>196</t>
  </si>
  <si>
    <t>784181101</t>
  </si>
  <si>
    <t>Základní akrylátová jednonásobná bezbarvá penetrace podkladu v místnostech v do 3,80 m</t>
  </si>
  <si>
    <t>-2056726278</t>
  </si>
  <si>
    <t xml:space="preserve">"koupelna č. 2.1 - dle TZ na nové omítky"  </t>
  </si>
  <si>
    <t>1,92</t>
  </si>
  <si>
    <t>1,52+5,861</t>
  </si>
  <si>
    <t>3,08+0,69</t>
  </si>
  <si>
    <t>3,02+1,76</t>
  </si>
  <si>
    <t>0,74+1,92</t>
  </si>
  <si>
    <t>1,52+5,146</t>
  </si>
  <si>
    <t>"koupelna č. 3.3"  0,66+3,08</t>
  </si>
  <si>
    <t>"koupelna č. 3.4"  0,66+1,92</t>
  </si>
  <si>
    <t>197</t>
  </si>
  <si>
    <t>784221101</t>
  </si>
  <si>
    <t>Dvojnásobné bílé malby ze směsí za sucha dobře otěruvzdorných v místnostech do 3,80 m</t>
  </si>
  <si>
    <t>1666008372</t>
  </si>
  <si>
    <t>"koupelna č. 2.1 - m.č. 2.34 - strop a stěny</t>
  </si>
  <si>
    <t xml:space="preserve">5,50 +   (2,25+2,26)*2*3,23 </t>
  </si>
  <si>
    <t>-0,90*1,95-0,80*1,93-1,10*2,00 -1,10*1,97 +4,00</t>
  </si>
  <si>
    <t>"m.č. 2.33 - stěna u dveří nad obklady "  2,26*(3,23-2,00)</t>
  </si>
  <si>
    <t>"m.č. 2.32 - stěna u dveří ( jen oprava kolem) "  10,00</t>
  </si>
  <si>
    <t>"koupelna č. 2.2 - m.č. 2.38 a 2.39 - strop a stěny</t>
  </si>
  <si>
    <t>5,80+6,10</t>
  </si>
  <si>
    <t>(2,40+2,35)*2*0,10 +(1,50+0,02*2)*0,25</t>
  </si>
  <si>
    <t>( 2,35+2,35)*2*3,23</t>
  </si>
  <si>
    <t>-1,10*2,00-0,90*1,97-0,80*1,93-1,10*1,97 +4,00</t>
  </si>
  <si>
    <t>"m.č. 2.40 - stěna u dveří ( jen oprava kolem) "  10,00</t>
  </si>
  <si>
    <t>"koupelna č. 2.3 - m.č. 2.29 - strop a stěny</t>
  </si>
  <si>
    <t xml:space="preserve">6,60 +   (2,23+2,88)*2*3,23 </t>
  </si>
  <si>
    <t>-0,90*1,95-1,10*2,00 -1,10*1,97*2 +4,00</t>
  </si>
  <si>
    <t>"m.č. 2.30 - stěna u dveří nad obklady "  2,23*(3,23-2,00)</t>
  </si>
  <si>
    <t>"m.č. 2.28 a 2.31 - stěna u dveří ( jen oprava kolem) "  10,00*2</t>
  </si>
  <si>
    <t>"koupelna č. 2.4 - m.č. 2.42 a 2.43 - strop a stěny</t>
  </si>
  <si>
    <t>4,80+4,40</t>
  </si>
  <si>
    <t>( 2,04+2,05)*2*3,23</t>
  </si>
  <si>
    <t>-1,10*2,00-1,10*1,97-0,90*1,97-1,00*2,00  +4,00</t>
  </si>
  <si>
    <t>"m.č. 2.41 a 2.44 - stěna u dveří ( jen oprava kolem) "  10,00*2</t>
  </si>
  <si>
    <t>"koupelna č. 2.5 - strop"   6,30</t>
  </si>
  <si>
    <t>"koupelna č. 2.6 - strop"   4,10</t>
  </si>
  <si>
    <t xml:space="preserve">     "příčka vně"   2,41*3,23</t>
  </si>
  <si>
    <t>"koupelna č. 3.1 - m.č. 3.41 a 3.40 - strop a stěny</t>
  </si>
  <si>
    <t>6,00+6,10</t>
  </si>
  <si>
    <t>(2,32+2,57)*2*0,25 +1,50*0,25</t>
  </si>
  <si>
    <t>( 2,32+2,35)*2*2,93</t>
  </si>
  <si>
    <t>-1,10*2,00-0,90*1,97-0,80*1,97-1,10*1,97 +4,00</t>
  </si>
  <si>
    <t>"m.č. 3.38 - stěna u dveří ( jen oprava kolem) "  10,00</t>
  </si>
  <si>
    <t>"koupelna č. 3.2 - m.č. 3.04 a 3.05 - strop a stěny</t>
  </si>
  <si>
    <t>5,90+5,20</t>
  </si>
  <si>
    <t>(2,31+2,50)*2*0,15 +(1,50+0,08*2)*0,25</t>
  </si>
  <si>
    <t>( 2,31+2,06)*2*2,98</t>
  </si>
  <si>
    <t>"m.č. 3.06 - stěna u dveří ( jen oprava kolem) "  10,00</t>
  </si>
  <si>
    <t>"koupelna č. 3.3 - m.č. 3.35 a 3.36 - strop a stěny</t>
  </si>
  <si>
    <t>6,00+6,60</t>
  </si>
  <si>
    <t>(2,32+2,54)*2*0,10</t>
  </si>
  <si>
    <t>( 2,32+2,76)*2*2,93</t>
  </si>
  <si>
    <t>-1,10*2,00-0,90*1,97-1,10*1,97*2 +4,00</t>
  </si>
  <si>
    <t>"m.č. 3.34 a 3.37 - stěna u dveří ( jen oprava kolem) "  10,00*2</t>
  </si>
  <si>
    <t>"koupelna č. 3.4 - m.č. 3.07 a 3.08 - strop a stěny</t>
  </si>
  <si>
    <t>5,00+4,50</t>
  </si>
  <si>
    <t>( 2,09+2,10)*2*2,93</t>
  </si>
  <si>
    <t>-1,10*2,00-0,90*1,97*2-1,10*1,97 +4,00</t>
  </si>
  <si>
    <t>"m.č. 3.02 - stěna u dveří ( jen oprava kolem) "  10,00</t>
  </si>
  <si>
    <t>0322 - Zdravotechnika, vytápění, vzduchotechnika a slaboproud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</si>
  <si>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</si>
  <si>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</si>
  <si>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</si>
  <si>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</si>
  <si>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</si>
  <si>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</si>
  <si>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742 - Elektroinstalace - slaboproud</t>
  </si>
  <si>
    <t xml:space="preserve">    751 - Vzduchotechnika</t>
  </si>
  <si>
    <t>1,278*14 'Přepočtené koeficientem množství</t>
  </si>
  <si>
    <t>721</t>
  </si>
  <si>
    <t>Zdravotechnika - vnitřní kanalizace</t>
  </si>
  <si>
    <t>7211799R1</t>
  </si>
  <si>
    <t>Lokální úpravy odpad. potrubí k umyvadlu a sprše, vč. připojovacícho potrubí, tvarovek, bouracích prací a zapravení</t>
  </si>
  <si>
    <t>-1319516479</t>
  </si>
  <si>
    <t>"koupelna č. 2.5" 1</t>
  </si>
  <si>
    <t>721171912</t>
  </si>
  <si>
    <t>Potrubí z PP propojení potrubí DN 40</t>
  </si>
  <si>
    <t>447252979</t>
  </si>
  <si>
    <t>721171913</t>
  </si>
  <si>
    <t>Potrubí z PP propojení potrubí DN 50</t>
  </si>
  <si>
    <t>675543053</t>
  </si>
  <si>
    <t>721171915</t>
  </si>
  <si>
    <t>Potrubí z PP propojení potrubí DN 110</t>
  </si>
  <si>
    <t>1824019413</t>
  </si>
  <si>
    <t>721211911</t>
  </si>
  <si>
    <t>Montáž vpustí podlahových DN 40/50 ostatní typ</t>
  </si>
  <si>
    <t>-318682609</t>
  </si>
  <si>
    <t>"Z/4" 4+4</t>
  </si>
  <si>
    <t>551617D7</t>
  </si>
  <si>
    <t>uzávěrka zápachová podlahová vodorovný odtok DN 40/50, nerezová mřížka 100x100mm - s hydraulickou kapacitou 0,5 l/s</t>
  </si>
  <si>
    <t>-1917105567</t>
  </si>
  <si>
    <t>998721122</t>
  </si>
  <si>
    <t>Přesun hmot tonážní pro vnitřní kanalizaci ruční v objektech v přes 6 do 12 m</t>
  </si>
  <si>
    <t>-543240478</t>
  </si>
  <si>
    <t>722</t>
  </si>
  <si>
    <t>Zdravotechnika - vnitřní vodovod</t>
  </si>
  <si>
    <t>722173982</t>
  </si>
  <si>
    <t>Potrubí plastové spoj elektrotvarovka D přes 16 do 20 mm</t>
  </si>
  <si>
    <t>-2092858915</t>
  </si>
  <si>
    <t>"koupelna č. 2.2" 1+1</t>
  </si>
  <si>
    <t>"koupelna č. 2.4" 1+1</t>
  </si>
  <si>
    <t>"koupelna č. 2.5" 1+1</t>
  </si>
  <si>
    <t>"koupelna č. 2.6" 1+1</t>
  </si>
  <si>
    <t>"koupelna č. 3.1" 1+1</t>
  </si>
  <si>
    <t>"koupelna č. 3.2" 1+1</t>
  </si>
  <si>
    <t>"koupelna č. 3.3" 1+1</t>
  </si>
  <si>
    <t>"koupelna č. 3.4" 1+1</t>
  </si>
  <si>
    <t>7221799R1</t>
  </si>
  <si>
    <t>Lokální úpravy vodovodních rozvodů SV+TV k umyvadlu s propojením pod umyvadlo, vč.tvarovek, nástěnek apod., vč. bouracích prací a zapravení</t>
  </si>
  <si>
    <t>1569159004</t>
  </si>
  <si>
    <t>722190901</t>
  </si>
  <si>
    <t>Uzavření nebo otevření vodovodního potrubí při opravách</t>
  </si>
  <si>
    <t>97369510</t>
  </si>
  <si>
    <t>"předpoklad</t>
  </si>
  <si>
    <t>30+30</t>
  </si>
  <si>
    <t>998722122</t>
  </si>
  <si>
    <t>Přesun hmot tonážní pro vnitřní vodovod ruční v objektech v přes 6 do 12 m</t>
  </si>
  <si>
    <t>-1443778962</t>
  </si>
  <si>
    <t>725110814</t>
  </si>
  <si>
    <t>Demontáž klozetu Kombi</t>
  </si>
  <si>
    <t>soubor</t>
  </si>
  <si>
    <t>-1594249064</t>
  </si>
  <si>
    <t>7251108R4</t>
  </si>
  <si>
    <t>Demontáž klozetu závěsných</t>
  </si>
  <si>
    <t>430804069</t>
  </si>
  <si>
    <t>725119122</t>
  </si>
  <si>
    <t>Montáž klozetových mís kombi, vč. dodání klozetová sedátka.</t>
  </si>
  <si>
    <t>1645702594</t>
  </si>
  <si>
    <t>"Z/5" 1</t>
  </si>
  <si>
    <t>642320D5</t>
  </si>
  <si>
    <t>klozet keramický kombinovaný hluboké splachování spodní odpad bílý invalidní v. 480mm, vč. nádržky</t>
  </si>
  <si>
    <t>-958384184</t>
  </si>
  <si>
    <t>725119125</t>
  </si>
  <si>
    <t>Montáž klozetových mís závěsných na nosné stěny, vč. dodání klozetová sedátka.</t>
  </si>
  <si>
    <t>2117403903</t>
  </si>
  <si>
    <t>"Z/2" 3+4</t>
  </si>
  <si>
    <t>64236051</t>
  </si>
  <si>
    <t>klozet keramický bílý závěsný hluboké splachování pro handicapované,  s prodlouženou délkou 700 mm</t>
  </si>
  <si>
    <t>1146899117</t>
  </si>
  <si>
    <t>725219102</t>
  </si>
  <si>
    <t>Montáž umyvadla připevněného na šrouby do zdiva</t>
  </si>
  <si>
    <t>988187659</t>
  </si>
  <si>
    <t>"Z/1"  8</t>
  </si>
  <si>
    <t>64211023</t>
  </si>
  <si>
    <t>umyvadlo keramické závěsné bezbariérové bílé 640x550mm</t>
  </si>
  <si>
    <t>1239504078</t>
  </si>
  <si>
    <t>725210821</t>
  </si>
  <si>
    <t>Demontáž umyvadel bez výtokových armatur</t>
  </si>
  <si>
    <t>-2002086744</t>
  </si>
  <si>
    <t>725813111</t>
  </si>
  <si>
    <t>Ventil rohový bez připojovací trubičky nebo flexi hadičky G 1/2"</t>
  </si>
  <si>
    <t>379094947</t>
  </si>
  <si>
    <t>"koupelna č. 2.2" 2</t>
  </si>
  <si>
    <t>"koupelna č. 2.4" 2</t>
  </si>
  <si>
    <t>"koupelna č. 2.5" 2</t>
  </si>
  <si>
    <t>"koupelna č. 2.6" 2</t>
  </si>
  <si>
    <t>"koupelna č. 3.1" 2</t>
  </si>
  <si>
    <t>"koupelna č. 3.2" 2</t>
  </si>
  <si>
    <t>"koupelna č. 3.3" 2</t>
  </si>
  <si>
    <t>"koupelna č. 3.4" 2</t>
  </si>
  <si>
    <t>725820801</t>
  </si>
  <si>
    <t>Demontáž baterie nástěnné do G 3 / 4</t>
  </si>
  <si>
    <t>1971390253</t>
  </si>
  <si>
    <t>725829131</t>
  </si>
  <si>
    <t>Montáž baterie umyvadlové stojánkové G 1/2" ostatní typ</t>
  </si>
  <si>
    <t>538864282</t>
  </si>
  <si>
    <t>"Z/1" 4+4</t>
  </si>
  <si>
    <t>551440B1</t>
  </si>
  <si>
    <t>baterie umyvadlová stojánková páková - určené pro tělesně handicapované</t>
  </si>
  <si>
    <t>-1476045540</t>
  </si>
  <si>
    <t>725840850</t>
  </si>
  <si>
    <t>Demontáž baterie sprch diferenciální do G 3/4x1</t>
  </si>
  <si>
    <t>-1979973748</t>
  </si>
  <si>
    <t>725849411</t>
  </si>
  <si>
    <t>Montáž baterie sprchové nástěnná s nastavitelnou výškou sprchy</t>
  </si>
  <si>
    <t>986128533</t>
  </si>
  <si>
    <t>"Z/3" 4+4</t>
  </si>
  <si>
    <t>551455D3</t>
  </si>
  <si>
    <t>baterie sprchová páková nástěnná, včetně sprchové soupravy 150mm chrom a růžice</t>
  </si>
  <si>
    <t>-1571377603</t>
  </si>
  <si>
    <t>725860811</t>
  </si>
  <si>
    <t>Demontáž uzávěrů zápachu jednoduchých</t>
  </si>
  <si>
    <t>144007042</t>
  </si>
  <si>
    <t>725860812</t>
  </si>
  <si>
    <t>Demontáž uzávěrů zápachu dvojitých</t>
  </si>
  <si>
    <t>-1470925749</t>
  </si>
  <si>
    <t>7212108R7</t>
  </si>
  <si>
    <t>Demontáž vpustí sprchových DN 70</t>
  </si>
  <si>
    <t>1827438262</t>
  </si>
  <si>
    <t>725930802</t>
  </si>
  <si>
    <t>Demontáž sprchového sedátka, mýdelníků a ostatních sanitarních doplňků</t>
  </si>
  <si>
    <t>1772877986</t>
  </si>
  <si>
    <t>726</t>
  </si>
  <si>
    <t>Zdravotechnika - předstěnové instalace</t>
  </si>
  <si>
    <t>7261910R1</t>
  </si>
  <si>
    <t>Demontáž ovládacího tlačítka WC u předstěnových konstrukcí</t>
  </si>
  <si>
    <t>-1786243870</t>
  </si>
  <si>
    <t>726191011</t>
  </si>
  <si>
    <t>Ovládací tlačítko WC pro montáž do předstěnových konstrukcí</t>
  </si>
  <si>
    <t>-1141223573</t>
  </si>
  <si>
    <t>55281800</t>
  </si>
  <si>
    <t>tlačítko pro ovládání WC zepředu dvě vody bílé 246x164mm</t>
  </si>
  <si>
    <t>-724613178</t>
  </si>
  <si>
    <t>998726132</t>
  </si>
  <si>
    <t>Přesun hmot tonážní pro instalační prefabrikáty ruční v objektech v přes 6 do 12 m</t>
  </si>
  <si>
    <t>1202899315</t>
  </si>
  <si>
    <t>733</t>
  </si>
  <si>
    <t>Ústřední vytápění - rozvodné potrubí</t>
  </si>
  <si>
    <t>73319192R</t>
  </si>
  <si>
    <t>Nutná úprava připojovacího ocelového potrubí k otopnému tělesu, nátěr všech stávajících trubních topných vedení v dané koupelně</t>
  </si>
  <si>
    <t>1059423649</t>
  </si>
  <si>
    <t>734</t>
  </si>
  <si>
    <t>Ústřední vytápění - armatury</t>
  </si>
  <si>
    <t>734200821</t>
  </si>
  <si>
    <t>Demontáž armatury závitové se dvěma závity přes G 1/2 do G 1/2</t>
  </si>
  <si>
    <t>-1930510415</t>
  </si>
  <si>
    <t>734291911</t>
  </si>
  <si>
    <t>Zpětná montáž ventilu závitového regulačního nebo kohoutu závitového do G 1/2</t>
  </si>
  <si>
    <t>199022527</t>
  </si>
  <si>
    <t>734291931</t>
  </si>
  <si>
    <t>Zpětná montáž šroubení přímého nebo rohového do G 1/2</t>
  </si>
  <si>
    <t>586677859</t>
  </si>
  <si>
    <t>734291951</t>
  </si>
  <si>
    <t>Zpětná montáž hlavice ručního a termostatického ovládání</t>
  </si>
  <si>
    <t>1490985811</t>
  </si>
  <si>
    <t>998734122</t>
  </si>
  <si>
    <t>Přesun hmot tonážní pro armatury ruční v objektech v přes 6 do 12 m</t>
  </si>
  <si>
    <t>1793603366</t>
  </si>
  <si>
    <t>735</t>
  </si>
  <si>
    <t>Ústřední vytápění - otopná tělesa</t>
  </si>
  <si>
    <t>735000912</t>
  </si>
  <si>
    <t>Vyregulování ventilu nebo kohoutu dvojregulačního s termostatickým ovládáním</t>
  </si>
  <si>
    <t>-523275005</t>
  </si>
  <si>
    <t>735151515</t>
  </si>
  <si>
    <t>Otopné těleso panelové dvoudeskové 2 přídavné přestupní plochy výška/délka 300/800 mm výkon 773 W, vč. odvzduš. ventilu</t>
  </si>
  <si>
    <t>642224740</t>
  </si>
  <si>
    <t>735151516</t>
  </si>
  <si>
    <t>Otopné těleso panelové dvoudeskové 2 přídavné přestupní plochy výška/délka 300/900 mm výkon 869 W, vč. odvduš. ventilu</t>
  </si>
  <si>
    <t>-643437463</t>
  </si>
  <si>
    <t>735151552</t>
  </si>
  <si>
    <t>Otopné těleso panelové dvoudeskové 2 přídavné přestupní plochy výška/délka 500/500 mm výkon 726 W, vč. odvzduš. ventilu</t>
  </si>
  <si>
    <t>1011460673</t>
  </si>
  <si>
    <t>735151572</t>
  </si>
  <si>
    <t>Otopné těleso panelové dvoudeskové 2 přídavné přestupní plochy výška/délka 600/500 mm výkon 840 W, vč. odvzduš. ventilu</t>
  </si>
  <si>
    <t>-221420113</t>
  </si>
  <si>
    <t>735151591</t>
  </si>
  <si>
    <t>Otopné těleso panelové dvoudeskové 2 přídavné přestupní plochy výška/délka 900/400 mm výkon 925 W, vč. odvzduš. ventilu</t>
  </si>
  <si>
    <t>597908953</t>
  </si>
  <si>
    <t>735151592</t>
  </si>
  <si>
    <t>Otopné těleso panelové dvoudeskové 2 přídavné přestupní plochy výška/délka 900/500 mm výkon 1157 W, vč. odvzduš. ventilu</t>
  </si>
  <si>
    <t>-1613843669</t>
  </si>
  <si>
    <t>735151811</t>
  </si>
  <si>
    <t>Demontáž otopného tělesa panelového jednořadého dl do 1500 mm</t>
  </si>
  <si>
    <t>-2092097808</t>
  </si>
  <si>
    <t>735151821</t>
  </si>
  <si>
    <t>Demontáž otopného tělesa panelového dvouřadého dl do 1500 mm</t>
  </si>
  <si>
    <t>-666174017</t>
  </si>
  <si>
    <t>73516181R</t>
  </si>
  <si>
    <t>Demontáž otopného tělesa trubkového - topný žebřík v do 1500 mm, pro zpětné použití</t>
  </si>
  <si>
    <t>-637655664</t>
  </si>
  <si>
    <t>735164511</t>
  </si>
  <si>
    <t>Montáž otopného tělesa trubkového na stěnu výšky tělesa do 1500 mm</t>
  </si>
  <si>
    <t>670496497</t>
  </si>
  <si>
    <t>"zpětně !</t>
  </si>
  <si>
    <t>735191905</t>
  </si>
  <si>
    <t>Odvzdušnění otopných těles</t>
  </si>
  <si>
    <t>-195999901</t>
  </si>
  <si>
    <t>3+4</t>
  </si>
  <si>
    <t>735191910</t>
  </si>
  <si>
    <t>Napuštění vody do otopných těles</t>
  </si>
  <si>
    <t>-542849302</t>
  </si>
  <si>
    <t>"předpoklad " 100</t>
  </si>
  <si>
    <t>735291800</t>
  </si>
  <si>
    <t>Demontáž konzoly nebo držáku otopných těles, registrů nebo konvektorů do odpadu</t>
  </si>
  <si>
    <t>70833606</t>
  </si>
  <si>
    <t>"koupelna č. 2.2" 4</t>
  </si>
  <si>
    <t>"koupelna č. 2.4" 4</t>
  </si>
  <si>
    <t>"koupelna č. 2.5" 4</t>
  </si>
  <si>
    <t>"koupelna č. 3.1" 4</t>
  </si>
  <si>
    <t>"koupelna č. 3.3" 4</t>
  </si>
  <si>
    <t>"koupelna č. 3.4" 4</t>
  </si>
  <si>
    <t>735494811</t>
  </si>
  <si>
    <t>Vypuštění vody z otopných těles</t>
  </si>
  <si>
    <t>1445503431</t>
  </si>
  <si>
    <t>998735122</t>
  </si>
  <si>
    <t>Přesun hmot tonážní pro otopná tělesa ruční v objektech v přes 6 do 12 m</t>
  </si>
  <si>
    <t>-1911222466</t>
  </si>
  <si>
    <t>742</t>
  </si>
  <si>
    <t>Elektroinstalace - slaboproud</t>
  </si>
  <si>
    <t>742360809</t>
  </si>
  <si>
    <t>Demontáž táhla a pneumatického spínače</t>
  </si>
  <si>
    <t>-294430357</t>
  </si>
  <si>
    <t>742360166</t>
  </si>
  <si>
    <t>Montáž táhla nouzového volání s tlačítkem</t>
  </si>
  <si>
    <t>-889473073</t>
  </si>
  <si>
    <t>"systém pacient- sestra  ( zpětně )</t>
  </si>
  <si>
    <t>742360806</t>
  </si>
  <si>
    <t>Demontáž tlačítek a mobilních prvků</t>
  </si>
  <si>
    <t>-2082724676</t>
  </si>
  <si>
    <t>"systém pacient- sestra</t>
  </si>
  <si>
    <t>"koupelna č. 2.1" 2</t>
  </si>
  <si>
    <t>"koupelna č. 2.3" 2</t>
  </si>
  <si>
    <t>742360806R</t>
  </si>
  <si>
    <t>Demontáž tlačítek a mobilních prvků - pro zpětnou montáž</t>
  </si>
  <si>
    <t>1294859096</t>
  </si>
  <si>
    <t>742410063</t>
  </si>
  <si>
    <t>Montáž reproduktoru nástěnného rozhlasu</t>
  </si>
  <si>
    <t>-177293860</t>
  </si>
  <si>
    <t>"zpětná montáž !</t>
  </si>
  <si>
    <t>742410801</t>
  </si>
  <si>
    <t>Demontáž reproduktoru podhledového nebo nástěnného nebo směrového</t>
  </si>
  <si>
    <t>294455313</t>
  </si>
  <si>
    <t>"pro zpětnou montáž !</t>
  </si>
  <si>
    <t>998742122</t>
  </si>
  <si>
    <t>Přesun hmot tonážní pro slaboproud ruční v objektech v do 12 m</t>
  </si>
  <si>
    <t>1275358514</t>
  </si>
  <si>
    <t>751</t>
  </si>
  <si>
    <t>Vzduchotechnika</t>
  </si>
  <si>
    <t>751122011</t>
  </si>
  <si>
    <t>Montáž ventilátoru radiálního nízkotlakého nástěnného základního D do 100 mm</t>
  </si>
  <si>
    <t>2018346210</t>
  </si>
  <si>
    <t>"odk. Z/8</t>
  </si>
  <si>
    <t>542331D8</t>
  </si>
  <si>
    <t>ventilátor radiální pro montáž na stěnu s připojením na potrubí D 100mm, pro provozy s intenzivním užíváním do vlhkého prostředí ( EL krytí )  Vo = min. 90 m3/hod</t>
  </si>
  <si>
    <t>-1115969317</t>
  </si>
  <si>
    <t>751122051</t>
  </si>
  <si>
    <t>Montáž ventilátoru radiálního nízkotlakého podhledového základního D do 100 mm</t>
  </si>
  <si>
    <t>-992652233</t>
  </si>
  <si>
    <t>"odk. Z/7</t>
  </si>
  <si>
    <t>542331D7</t>
  </si>
  <si>
    <t>ventilátor radiální do podhledu s připojením na potrubí D 100mm, pro provozy s intenzivním užíváním do vlhkého prostředí ( EL krytí )  Vo = min. 90 m3/hod</t>
  </si>
  <si>
    <t>-2005687563</t>
  </si>
  <si>
    <t>751123811</t>
  </si>
  <si>
    <t>Demontáž ventilátoru radiálního nízkotlakého kruhové potrubí D do 300 mm</t>
  </si>
  <si>
    <t>-652761752</t>
  </si>
  <si>
    <t>751310902</t>
  </si>
  <si>
    <t>Vyčištění distribučního elementu (talířový ventil, mřížka, žaluzie, anemostat, atd.)</t>
  </si>
  <si>
    <t>-1423524334</t>
  </si>
  <si>
    <t>751366011</t>
  </si>
  <si>
    <t>Montáž filtru kazetového na potrubí D do 100 mm</t>
  </si>
  <si>
    <t>702471064</t>
  </si>
  <si>
    <t>42922020</t>
  </si>
  <si>
    <t>filtr kazetový pro kruhové potrubí Pz D 100mm</t>
  </si>
  <si>
    <t>-798483326</t>
  </si>
  <si>
    <t>7513669R1</t>
  </si>
  <si>
    <t>Propojení VZT potrubí na stávající prostup obvod. nebo vnitř. zdí, utěsnění, D+M potrubních závěsů, zprovoznění systému apod.</t>
  </si>
  <si>
    <t>-447183234</t>
  </si>
  <si>
    <t>751398021</t>
  </si>
  <si>
    <t>Montáž větrací mřížky stěnové do 0,040 m2</t>
  </si>
  <si>
    <t>1354444110</t>
  </si>
  <si>
    <t>"Z/6"  2</t>
  </si>
  <si>
    <t>56245611</t>
  </si>
  <si>
    <t>mřížka větrací hranatá plast se síťovinou 150x150mm</t>
  </si>
  <si>
    <t>2141929402</t>
  </si>
  <si>
    <t>751525081</t>
  </si>
  <si>
    <t>Montáž potrubí plastového kruhového bez příruby D do 100 mm</t>
  </si>
  <si>
    <t>-663681041</t>
  </si>
  <si>
    <t>"koupelna č. 2.2" 2,50</t>
  </si>
  <si>
    <t>"koupelna č. 2.4" 1,80</t>
  </si>
  <si>
    <t>"koupelna č. 3.4" 1,80</t>
  </si>
  <si>
    <t>42981649</t>
  </si>
  <si>
    <t>trouba pevná PVC D 100mm do 45°C</t>
  </si>
  <si>
    <t>-1061037322</t>
  </si>
  <si>
    <t>6,1*1,2 'Přepočtené koeficientem množství</t>
  </si>
  <si>
    <t>751526171</t>
  </si>
  <si>
    <t>Montáž oblouku do plastového potrubí kruhového bez příruby D do 100 mm</t>
  </si>
  <si>
    <t>1950993010</t>
  </si>
  <si>
    <t>42981812</t>
  </si>
  <si>
    <t>oblouk PVC 90° D 100mm</t>
  </si>
  <si>
    <t>1062347541</t>
  </si>
  <si>
    <t>42981809</t>
  </si>
  <si>
    <t>oblouk PVC 45° D 100mm</t>
  </si>
  <si>
    <t>629407044</t>
  </si>
  <si>
    <t>751526648</t>
  </si>
  <si>
    <t>Montáž klapky škrtící nebo zpětné do plastového potrubí kruhové bez příruby D do 100 mm</t>
  </si>
  <si>
    <t>-1703385396</t>
  </si>
  <si>
    <t>42971026</t>
  </si>
  <si>
    <t>regulátor průtoku plastový D 100mm</t>
  </si>
  <si>
    <t>-970087561</t>
  </si>
  <si>
    <t>75199R011</t>
  </si>
  <si>
    <t xml:space="preserve">Stavební úpravy u VZT ventilace ( mřížky)  pod úrovni nově navrženého podhledu, vč. bourání a zednických výpomocí </t>
  </si>
  <si>
    <t>1824512629</t>
  </si>
  <si>
    <t>998751121</t>
  </si>
  <si>
    <t>Přesun hmot tonážní pro vzduchotechniku ruční v objektech v do 12 m</t>
  </si>
  <si>
    <t>-1374389859</t>
  </si>
  <si>
    <t>0323 - Elektroinstalace</t>
  </si>
  <si>
    <t xml:space="preserve">Pokud je v textové nebo výkresové části PROJEKTU uveden odkaz na konkrétní výrobek či výrobce, neznamená to, že zadavatel požaduje po uchazeči použití a ocenění tohoto konkrétního výrobku. Uchazeč může při stanovení nabídkové ceny použít jakýkoliv ekvivalentní výrobek od jakéhokoliv jiného výrobce, pokud dodrží technické a kvalitativní parametry dané projektovou dokumentací. </t>
  </si>
  <si>
    <t xml:space="preserve">    D1 - MONTÁŽ ELEKTROINSTALACE</t>
  </si>
  <si>
    <t xml:space="preserve">    741_2 - Elektroinstalace - rozvodnice</t>
  </si>
  <si>
    <t xml:space="preserve">    741_9 - Elektroinstalace - ostatní</t>
  </si>
  <si>
    <t>D1</t>
  </si>
  <si>
    <t>MONTÁŽ ELEKTROINSTALACE</t>
  </si>
  <si>
    <t>Pol45</t>
  </si>
  <si>
    <t>Zásuvka 230V/16A IP44</t>
  </si>
  <si>
    <t>-1692619759</t>
  </si>
  <si>
    <t>Pol47</t>
  </si>
  <si>
    <t>Zásuvka 230V/16A jednonásobná IP44</t>
  </si>
  <si>
    <t>1505636605</t>
  </si>
  <si>
    <t>Pol48</t>
  </si>
  <si>
    <t>Jednopólový spínač</t>
  </si>
  <si>
    <t>1884938084</t>
  </si>
  <si>
    <t>Pol48n</t>
  </si>
  <si>
    <t>Jednopólový spínač se signální doutnavkou</t>
  </si>
  <si>
    <t>644543257</t>
  </si>
  <si>
    <t>Pol49</t>
  </si>
  <si>
    <t>Sériový přepínač</t>
  </si>
  <si>
    <t>181169140</t>
  </si>
  <si>
    <t>Pol54</t>
  </si>
  <si>
    <t>Krabice přístrojová KP</t>
  </si>
  <si>
    <t>667097096</t>
  </si>
  <si>
    <t>Pol55</t>
  </si>
  <si>
    <t>Krabice rozvodná KR</t>
  </si>
  <si>
    <t>-1692524997</t>
  </si>
  <si>
    <t>Pol56</t>
  </si>
  <si>
    <t>Ventilátorové relé</t>
  </si>
  <si>
    <t>-535638896</t>
  </si>
  <si>
    <t>Pol62</t>
  </si>
  <si>
    <t>Kabel CYKY 3Ox1,5</t>
  </si>
  <si>
    <t>-1761629721</t>
  </si>
  <si>
    <t>Pol63</t>
  </si>
  <si>
    <t>Kabel CYKY 3Jx1,5</t>
  </si>
  <si>
    <t>1771637231</t>
  </si>
  <si>
    <t>Pol65</t>
  </si>
  <si>
    <t>Kabel CYKY 3Jx2,5</t>
  </si>
  <si>
    <t>-493589997</t>
  </si>
  <si>
    <t>Pol67</t>
  </si>
  <si>
    <t>Vodič CYA 6 zelenožlutý</t>
  </si>
  <si>
    <t>1742668617</t>
  </si>
  <si>
    <t>Pol67v</t>
  </si>
  <si>
    <t>Montáž ventilátorů</t>
  </si>
  <si>
    <t>1675930264</t>
  </si>
  <si>
    <t>74211016R</t>
  </si>
  <si>
    <t>Montáž spony pro uchycení kabelů - silnoproud</t>
  </si>
  <si>
    <t>-426521835</t>
  </si>
  <si>
    <t>Pol78</t>
  </si>
  <si>
    <t>Zřízení kabelových tras (frézování, sekání, zapravení, hrubý úklid)</t>
  </si>
  <si>
    <t>-169012290</t>
  </si>
  <si>
    <t>Pol79</t>
  </si>
  <si>
    <t>Sekání kapes a průrazů,  včetně přesunu, odvozu a likvidace vzniklé sutě, a hrubé zednické zapravení.</t>
  </si>
  <si>
    <t>-946362213</t>
  </si>
  <si>
    <t>741372R01</t>
  </si>
  <si>
    <t>Montáž svítidel</t>
  </si>
  <si>
    <t>-249671890</t>
  </si>
  <si>
    <t>28+7+2+5</t>
  </si>
  <si>
    <t>Pol88</t>
  </si>
  <si>
    <t>-1307244976</t>
  </si>
  <si>
    <t>74198P01</t>
  </si>
  <si>
    <t>kpl</t>
  </si>
  <si>
    <t>-1888730520</t>
  </si>
  <si>
    <t>Pol89</t>
  </si>
  <si>
    <t>556790326</t>
  </si>
  <si>
    <t>Pol91</t>
  </si>
  <si>
    <t>-1773537108</t>
  </si>
  <si>
    <t>Pol92</t>
  </si>
  <si>
    <t>1597355314</t>
  </si>
  <si>
    <t>Pol92d</t>
  </si>
  <si>
    <t>1001680329</t>
  </si>
  <si>
    <t>Pol93</t>
  </si>
  <si>
    <t>1372116981</t>
  </si>
  <si>
    <t>Pol98</t>
  </si>
  <si>
    <t>-1184095040</t>
  </si>
  <si>
    <t>Pol99</t>
  </si>
  <si>
    <t>1379069309</t>
  </si>
  <si>
    <t>Pol100</t>
  </si>
  <si>
    <t>76439528</t>
  </si>
  <si>
    <t>Pol106</t>
  </si>
  <si>
    <t>295294957</t>
  </si>
  <si>
    <t>Pol107</t>
  </si>
  <si>
    <t>2137720994</t>
  </si>
  <si>
    <t>Pol109</t>
  </si>
  <si>
    <t>1904329404</t>
  </si>
  <si>
    <t>Pol111</t>
  </si>
  <si>
    <t>-565510474</t>
  </si>
  <si>
    <t>34575V17</t>
  </si>
  <si>
    <t>Kabelová spona pro kabelové vedení v podhledu</t>
  </si>
  <si>
    <t>1398640691</t>
  </si>
  <si>
    <t>Pol122</t>
  </si>
  <si>
    <t>485576995</t>
  </si>
  <si>
    <t>Pol123</t>
  </si>
  <si>
    <t>Sekání kapes a průrazů</t>
  </si>
  <si>
    <t>-941555048</t>
  </si>
  <si>
    <t>34821h01</t>
  </si>
  <si>
    <t>Svítidlo A vč.příslušenství, vestavné - LED 7W, 600lm, 3000K, IP65/20, průměr 87mm</t>
  </si>
  <si>
    <t>1033123656</t>
  </si>
  <si>
    <t>34821h02</t>
  </si>
  <si>
    <t>Svítidlo B vč.příslušenství, přisazené - LED 8W, 950lm, 3000K, IP65, průměr 307mm</t>
  </si>
  <si>
    <t>-641631699</t>
  </si>
  <si>
    <t>34821h03</t>
  </si>
  <si>
    <t>Svítidlo C vč.příslušenství, přisazené - LED 16W, 1850lm, 3000K, IP65, průměr 307mm</t>
  </si>
  <si>
    <t>-917401095</t>
  </si>
  <si>
    <t>34821h04</t>
  </si>
  <si>
    <t>Svítidlo D vč.příslušenství, přisazené - LED 8W, 640lm, 3000K, IP20, průměr 180mm</t>
  </si>
  <si>
    <t>1722657376</t>
  </si>
  <si>
    <t>Pol132</t>
  </si>
  <si>
    <t>1109794817</t>
  </si>
  <si>
    <t>Pol133</t>
  </si>
  <si>
    <t>-154742270</t>
  </si>
  <si>
    <t>Pol134</t>
  </si>
  <si>
    <t>1690714247</t>
  </si>
  <si>
    <t>741_2</t>
  </si>
  <si>
    <t>Elektroinstalace - rozvodnice</t>
  </si>
  <si>
    <t>74132R001</t>
  </si>
  <si>
    <t>Montáž jističů s chráničem B10</t>
  </si>
  <si>
    <t>1524647815</t>
  </si>
  <si>
    <t>74132R002</t>
  </si>
  <si>
    <t>Demontáž jističe B10/1</t>
  </si>
  <si>
    <t>1641719791</t>
  </si>
  <si>
    <t>74132R003</t>
  </si>
  <si>
    <t>Prostorová úprava v místě napojení</t>
  </si>
  <si>
    <t>hod</t>
  </si>
  <si>
    <t>1402412445</t>
  </si>
  <si>
    <t>35825D11</t>
  </si>
  <si>
    <t>Jistič s proudovým chráničem 10kA, 1+N, B10/003, A, 30mA</t>
  </si>
  <si>
    <t>-1263292665</t>
  </si>
  <si>
    <t>35D25D12</t>
  </si>
  <si>
    <t>Prostorová úprava v místě napojení - potřebný materiál</t>
  </si>
  <si>
    <t>-40777585</t>
  </si>
  <si>
    <t>7419R102</t>
  </si>
  <si>
    <t>1867765718</t>
  </si>
  <si>
    <t>3409_104</t>
  </si>
  <si>
    <t>-436293804</t>
  </si>
  <si>
    <t>3409_105</t>
  </si>
  <si>
    <t>1534374860</t>
  </si>
  <si>
    <t>3409_106</t>
  </si>
  <si>
    <t>-1078437005</t>
  </si>
  <si>
    <t>741_9</t>
  </si>
  <si>
    <t>Elektroinstalace - ostatní</t>
  </si>
  <si>
    <t>74181000R</t>
  </si>
  <si>
    <t>-2082717730</t>
  </si>
  <si>
    <t>0392 -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</si>
  <si>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</si>
  <si>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</si>
  <si>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</si>
  <si>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</si>
  <si>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</si>
  <si>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</si>
  <si>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VRN1</t>
  </si>
  <si>
    <t>Průzkumné, geodetické a projektové práce</t>
  </si>
  <si>
    <t>013254000</t>
  </si>
  <si>
    <t>Náklady na projekční práce - dokumentace skutečného provedení stavby dle zadávací dokumentace</t>
  </si>
  <si>
    <t>1024</t>
  </si>
  <si>
    <t>-1781804911</t>
  </si>
  <si>
    <t>"- v počtu a formátech dle SoD !   "                      1</t>
  </si>
  <si>
    <t>VRN3</t>
  </si>
  <si>
    <t>Zařízení staveniště</t>
  </si>
  <si>
    <t>030001000</t>
  </si>
  <si>
    <t>-380996148</t>
  </si>
  <si>
    <t>VRN4</t>
  </si>
  <si>
    <t>Inženýrská činnost</t>
  </si>
  <si>
    <t>045002000</t>
  </si>
  <si>
    <t>942892938</t>
  </si>
  <si>
    <t>VRN7</t>
  </si>
  <si>
    <t>Provozní vlivy</t>
  </si>
  <si>
    <t>071103000</t>
  </si>
  <si>
    <t>1791160821</t>
  </si>
  <si>
    <t xml:space="preserve">Kompletační činnost </t>
  </si>
  <si>
    <t>Demontáž stávající elektroinstalace + ..% (je uvažováno s veškerou demontáží svítidel, ventilátorů, kabeláže, zásuvek, vypínačů, krabic rozvodných a přístrojových)</t>
  </si>
  <si>
    <t xml:space="preserve">Přesun </t>
  </si>
  <si>
    <t xml:space="preserve">Prořez </t>
  </si>
  <si>
    <t xml:space="preserve">Podr.materiál </t>
  </si>
  <si>
    <t xml:space="preserve">Kompletační činnost (s montáží) </t>
  </si>
  <si>
    <t>Přesun (Specifikace)</t>
  </si>
  <si>
    <t>Prořez (Specifikace)</t>
  </si>
  <si>
    <t>Podružný materiál (Specifikace)</t>
  </si>
  <si>
    <t xml:space="preserve">Revize, koordinace s profesemi </t>
  </si>
  <si>
    <t xml:space="preserve">Náklady zhotovitele související se zajištěním provozů nutných pro provádění díla - zřízení zařízení staveniště, provoz vč.nákladů na energie a vodu, likvidace zařízení staveniště </t>
  </si>
  <si>
    <t xml:space="preserve">Náklady zhotovitele související se zajištěním a provedením kompletního díla dle PD a souvisejících dokladů - kompletační a koordinační činnost </t>
  </si>
  <si>
    <t xml:space="preserve">Provoz investora - ztížené pracovní podmínky z důvodu realizace stavby za provozu budovy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</si>
</sst>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E14" sqref="E14:AJ14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14"/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13" t="s">
        <v>14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R5" s="20"/>
      <c r="BE5" s="210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15" t="s">
        <v>17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R6" s="20"/>
      <c r="BE6" s="211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1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1"/>
      <c r="BS8" s="17" t="s">
        <v>6</v>
      </c>
    </row>
    <row r="9" spans="1:74" ht="14.45" customHeight="1">
      <c r="B9" s="20"/>
      <c r="AR9" s="20"/>
      <c r="BE9" s="211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1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11"/>
      <c r="BS11" s="17" t="s">
        <v>6</v>
      </c>
    </row>
    <row r="12" spans="1:74" ht="6.95" customHeight="1">
      <c r="B12" s="20"/>
      <c r="AR12" s="20"/>
      <c r="BE12" s="211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11"/>
      <c r="BS13" s="17" t="s">
        <v>6</v>
      </c>
    </row>
    <row r="14" spans="1:74" ht="12.75">
      <c r="B14" s="20"/>
      <c r="E14" s="216" t="s">
        <v>29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7" t="s">
        <v>27</v>
      </c>
      <c r="AN14" s="29" t="s">
        <v>29</v>
      </c>
      <c r="AR14" s="20"/>
      <c r="BE14" s="211"/>
      <c r="BS14" s="17" t="s">
        <v>6</v>
      </c>
    </row>
    <row r="15" spans="1:74" ht="6.95" customHeight="1">
      <c r="B15" s="20"/>
      <c r="AR15" s="20"/>
      <c r="BE15" s="211"/>
      <c r="BS15" s="17" t="s">
        <v>4</v>
      </c>
    </row>
    <row r="16" spans="1:74" ht="12" customHeight="1">
      <c r="B16" s="20"/>
      <c r="D16" s="27" t="s">
        <v>30</v>
      </c>
      <c r="AK16" s="27" t="s">
        <v>25</v>
      </c>
      <c r="AN16" s="25" t="s">
        <v>31</v>
      </c>
      <c r="AR16" s="20"/>
      <c r="BE16" s="211"/>
      <c r="BS16" s="17" t="s">
        <v>4</v>
      </c>
    </row>
    <row r="17" spans="2:71" ht="18.399999999999999" customHeight="1">
      <c r="B17" s="20"/>
      <c r="E17" s="25" t="s">
        <v>32</v>
      </c>
      <c r="AK17" s="27" t="s">
        <v>27</v>
      </c>
      <c r="AN17" s="25" t="s">
        <v>1</v>
      </c>
      <c r="AR17" s="20"/>
      <c r="BE17" s="211"/>
      <c r="BS17" s="17" t="s">
        <v>33</v>
      </c>
    </row>
    <row r="18" spans="2:71" ht="6.95" customHeight="1">
      <c r="B18" s="20"/>
      <c r="AR18" s="20"/>
      <c r="BE18" s="211"/>
      <c r="BS18" s="17" t="s">
        <v>6</v>
      </c>
    </row>
    <row r="19" spans="2:7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11"/>
      <c r="BS19" s="17" t="s">
        <v>6</v>
      </c>
    </row>
    <row r="20" spans="2:71" ht="18.399999999999999" customHeight="1">
      <c r="B20" s="20"/>
      <c r="E20" s="25" t="s">
        <v>35</v>
      </c>
      <c r="AK20" s="27" t="s">
        <v>27</v>
      </c>
      <c r="AN20" s="25" t="s">
        <v>1</v>
      </c>
      <c r="AR20" s="20"/>
      <c r="BE20" s="211"/>
      <c r="BS20" s="17" t="s">
        <v>33</v>
      </c>
    </row>
    <row r="21" spans="2:71" ht="6.95" customHeight="1">
      <c r="B21" s="20"/>
      <c r="AR21" s="20"/>
      <c r="BE21" s="211"/>
    </row>
    <row r="22" spans="2:71" ht="12" customHeight="1">
      <c r="B22" s="20"/>
      <c r="D22" s="27" t="s">
        <v>36</v>
      </c>
      <c r="AR22" s="20"/>
      <c r="BE22" s="211"/>
    </row>
    <row r="23" spans="2:71" ht="16.5" customHeight="1">
      <c r="B23" s="20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R23" s="20"/>
      <c r="BE23" s="211"/>
    </row>
    <row r="24" spans="2:71" ht="6.95" customHeight="1">
      <c r="B24" s="20"/>
      <c r="AR24" s="20"/>
      <c r="BE24" s="211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1"/>
    </row>
    <row r="26" spans="2:71" s="1" customFormat="1" ht="25.9" customHeight="1">
      <c r="B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9">
        <f>ROUND(AG94,2)</f>
        <v>0</v>
      </c>
      <c r="AL26" s="220"/>
      <c r="AM26" s="220"/>
      <c r="AN26" s="220"/>
      <c r="AO26" s="220"/>
      <c r="AR26" s="32"/>
      <c r="BE26" s="211"/>
    </row>
    <row r="27" spans="2:71" s="1" customFormat="1" ht="6.95" customHeight="1">
      <c r="B27" s="32"/>
      <c r="AR27" s="32"/>
      <c r="BE27" s="211"/>
    </row>
    <row r="28" spans="2:71" s="1" customFormat="1" ht="12.75">
      <c r="B28" s="32"/>
      <c r="L28" s="221" t="s">
        <v>38</v>
      </c>
      <c r="M28" s="221"/>
      <c r="N28" s="221"/>
      <c r="O28" s="221"/>
      <c r="P28" s="221"/>
      <c r="W28" s="221" t="s">
        <v>39</v>
      </c>
      <c r="X28" s="221"/>
      <c r="Y28" s="221"/>
      <c r="Z28" s="221"/>
      <c r="AA28" s="221"/>
      <c r="AB28" s="221"/>
      <c r="AC28" s="221"/>
      <c r="AD28" s="221"/>
      <c r="AE28" s="221"/>
      <c r="AK28" s="221" t="s">
        <v>40</v>
      </c>
      <c r="AL28" s="221"/>
      <c r="AM28" s="221"/>
      <c r="AN28" s="221"/>
      <c r="AO28" s="221"/>
      <c r="AR28" s="32"/>
      <c r="BE28" s="211"/>
    </row>
    <row r="29" spans="2:71" s="2" customFormat="1" ht="14.45" customHeight="1">
      <c r="B29" s="36"/>
      <c r="D29" s="27" t="s">
        <v>41</v>
      </c>
      <c r="F29" s="27" t="s">
        <v>42</v>
      </c>
      <c r="L29" s="224">
        <v>0.21</v>
      </c>
      <c r="M29" s="223"/>
      <c r="N29" s="223"/>
      <c r="O29" s="223"/>
      <c r="P29" s="223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K29" s="222">
        <f>ROUND(AV94, 2)</f>
        <v>0</v>
      </c>
      <c r="AL29" s="223"/>
      <c r="AM29" s="223"/>
      <c r="AN29" s="223"/>
      <c r="AO29" s="223"/>
      <c r="AR29" s="36"/>
      <c r="BE29" s="212"/>
    </row>
    <row r="30" spans="2:71" s="2" customFormat="1" ht="14.45" customHeight="1">
      <c r="B30" s="36"/>
      <c r="F30" s="27" t="s">
        <v>43</v>
      </c>
      <c r="L30" s="224">
        <v>0.12</v>
      </c>
      <c r="M30" s="223"/>
      <c r="N30" s="223"/>
      <c r="O30" s="223"/>
      <c r="P30" s="223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K30" s="222">
        <f>ROUND(AW94, 2)</f>
        <v>0</v>
      </c>
      <c r="AL30" s="223"/>
      <c r="AM30" s="223"/>
      <c r="AN30" s="223"/>
      <c r="AO30" s="223"/>
      <c r="AR30" s="36"/>
      <c r="BE30" s="212"/>
    </row>
    <row r="31" spans="2:71" s="2" customFormat="1" ht="14.45" hidden="1" customHeight="1">
      <c r="B31" s="36"/>
      <c r="F31" s="27" t="s">
        <v>44</v>
      </c>
      <c r="L31" s="224">
        <v>0.21</v>
      </c>
      <c r="M31" s="223"/>
      <c r="N31" s="223"/>
      <c r="O31" s="223"/>
      <c r="P31" s="223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K31" s="222">
        <v>0</v>
      </c>
      <c r="AL31" s="223"/>
      <c r="AM31" s="223"/>
      <c r="AN31" s="223"/>
      <c r="AO31" s="223"/>
      <c r="AR31" s="36"/>
      <c r="BE31" s="212"/>
    </row>
    <row r="32" spans="2:71" s="2" customFormat="1" ht="14.45" hidden="1" customHeight="1">
      <c r="B32" s="36"/>
      <c r="F32" s="27" t="s">
        <v>45</v>
      </c>
      <c r="L32" s="224">
        <v>0.12</v>
      </c>
      <c r="M32" s="223"/>
      <c r="N32" s="223"/>
      <c r="O32" s="223"/>
      <c r="P32" s="223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K32" s="222">
        <v>0</v>
      </c>
      <c r="AL32" s="223"/>
      <c r="AM32" s="223"/>
      <c r="AN32" s="223"/>
      <c r="AO32" s="223"/>
      <c r="AR32" s="36"/>
      <c r="BE32" s="212"/>
    </row>
    <row r="33" spans="2:57" s="2" customFormat="1" ht="14.45" hidden="1" customHeight="1">
      <c r="B33" s="36"/>
      <c r="F33" s="27" t="s">
        <v>46</v>
      </c>
      <c r="L33" s="224">
        <v>0</v>
      </c>
      <c r="M33" s="223"/>
      <c r="N33" s="223"/>
      <c r="O33" s="223"/>
      <c r="P33" s="223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K33" s="222">
        <v>0</v>
      </c>
      <c r="AL33" s="223"/>
      <c r="AM33" s="223"/>
      <c r="AN33" s="223"/>
      <c r="AO33" s="223"/>
      <c r="AR33" s="36"/>
      <c r="BE33" s="212"/>
    </row>
    <row r="34" spans="2:57" s="1" customFormat="1" ht="6.95" customHeight="1">
      <c r="B34" s="32"/>
      <c r="AR34" s="32"/>
      <c r="BE34" s="211"/>
    </row>
    <row r="35" spans="2:57" s="1" customFormat="1" ht="25.9" customHeight="1">
      <c r="B35" s="32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228" t="s">
        <v>49</v>
      </c>
      <c r="Y35" s="226"/>
      <c r="Z35" s="226"/>
      <c r="AA35" s="226"/>
      <c r="AB35" s="226"/>
      <c r="AC35" s="39"/>
      <c r="AD35" s="39"/>
      <c r="AE35" s="39"/>
      <c r="AF35" s="39"/>
      <c r="AG35" s="39"/>
      <c r="AH35" s="39"/>
      <c r="AI35" s="39"/>
      <c r="AJ35" s="39"/>
      <c r="AK35" s="225">
        <f>SUM(AK26:AK33)</f>
        <v>0</v>
      </c>
      <c r="AL35" s="226"/>
      <c r="AM35" s="226"/>
      <c r="AN35" s="226"/>
      <c r="AO35" s="227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50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51</v>
      </c>
      <c r="AI49" s="42"/>
      <c r="AJ49" s="42"/>
      <c r="AK49" s="42"/>
      <c r="AL49" s="42"/>
      <c r="AM49" s="42"/>
      <c r="AN49" s="42"/>
      <c r="AO49" s="42"/>
      <c r="AR49" s="32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2"/>
      <c r="D60" s="43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52</v>
      </c>
      <c r="AI60" s="34"/>
      <c r="AJ60" s="34"/>
      <c r="AK60" s="34"/>
      <c r="AL60" s="34"/>
      <c r="AM60" s="43" t="s">
        <v>53</v>
      </c>
      <c r="AN60" s="34"/>
      <c r="AO60" s="34"/>
      <c r="AR60" s="32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2"/>
      <c r="D64" s="41" t="s">
        <v>54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55</v>
      </c>
      <c r="AI64" s="42"/>
      <c r="AJ64" s="42"/>
      <c r="AK64" s="42"/>
      <c r="AL64" s="42"/>
      <c r="AM64" s="42"/>
      <c r="AN64" s="42"/>
      <c r="AO64" s="42"/>
      <c r="AR64" s="32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2"/>
      <c r="D75" s="43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52</v>
      </c>
      <c r="AI75" s="34"/>
      <c r="AJ75" s="34"/>
      <c r="AK75" s="34"/>
      <c r="AL75" s="34"/>
      <c r="AM75" s="43" t="s">
        <v>53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56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2511</v>
      </c>
      <c r="AR84" s="48"/>
    </row>
    <row r="85" spans="1:91" s="4" customFormat="1" ht="36.950000000000003" customHeight="1">
      <c r="B85" s="49"/>
      <c r="C85" s="50" t="s">
        <v>16</v>
      </c>
      <c r="L85" s="191" t="str">
        <f>K6</f>
        <v>Revitalizace koupelen Domov Příbor, Masarykova 542, k.ú.Příbor</v>
      </c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192"/>
      <c r="AK85" s="192"/>
      <c r="AL85" s="192"/>
      <c r="AM85" s="192"/>
      <c r="AN85" s="192"/>
      <c r="AO85" s="192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Příbor</v>
      </c>
      <c r="AI87" s="27" t="s">
        <v>22</v>
      </c>
      <c r="AM87" s="193" t="str">
        <f>IF(AN8= "","",AN8)</f>
        <v>4. 11. 2025</v>
      </c>
      <c r="AN87" s="193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24</v>
      </c>
      <c r="L89" s="3" t="str">
        <f>IF(E11= "","",E11)</f>
        <v>Domov Příbor, přísp.org., Masarykova 542, Příbor</v>
      </c>
      <c r="AI89" s="27" t="s">
        <v>30</v>
      </c>
      <c r="AM89" s="194" t="str">
        <f>IF(E17="","",E17)</f>
        <v>Ing.Pavel KRÁTKÝ</v>
      </c>
      <c r="AN89" s="195"/>
      <c r="AO89" s="195"/>
      <c r="AP89" s="195"/>
      <c r="AR89" s="32"/>
      <c r="AS89" s="196" t="s">
        <v>57</v>
      </c>
      <c r="AT89" s="197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34</v>
      </c>
      <c r="AM90" s="194" t="str">
        <f>IF(E20="","",E20)</f>
        <v>Hořák</v>
      </c>
      <c r="AN90" s="195"/>
      <c r="AO90" s="195"/>
      <c r="AP90" s="195"/>
      <c r="AR90" s="32"/>
      <c r="AS90" s="198"/>
      <c r="AT90" s="199"/>
      <c r="BD90" s="56"/>
    </row>
    <row r="91" spans="1:91" s="1" customFormat="1" ht="10.9" customHeight="1">
      <c r="B91" s="32"/>
      <c r="AR91" s="32"/>
      <c r="AS91" s="198"/>
      <c r="AT91" s="199"/>
      <c r="BD91" s="56"/>
    </row>
    <row r="92" spans="1:91" s="1" customFormat="1" ht="29.25" customHeight="1">
      <c r="B92" s="32"/>
      <c r="C92" s="200" t="s">
        <v>58</v>
      </c>
      <c r="D92" s="201"/>
      <c r="E92" s="201"/>
      <c r="F92" s="201"/>
      <c r="G92" s="201"/>
      <c r="H92" s="57"/>
      <c r="I92" s="203" t="s">
        <v>59</v>
      </c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2" t="s">
        <v>60</v>
      </c>
      <c r="AH92" s="201"/>
      <c r="AI92" s="201"/>
      <c r="AJ92" s="201"/>
      <c r="AK92" s="201"/>
      <c r="AL92" s="201"/>
      <c r="AM92" s="201"/>
      <c r="AN92" s="203" t="s">
        <v>61</v>
      </c>
      <c r="AO92" s="201"/>
      <c r="AP92" s="204"/>
      <c r="AQ92" s="58" t="s">
        <v>62</v>
      </c>
      <c r="AR92" s="32"/>
      <c r="AS92" s="59" t="s">
        <v>63</v>
      </c>
      <c r="AT92" s="60" t="s">
        <v>64</v>
      </c>
      <c r="AU92" s="60" t="s">
        <v>65</v>
      </c>
      <c r="AV92" s="60" t="s">
        <v>66</v>
      </c>
      <c r="AW92" s="60" t="s">
        <v>67</v>
      </c>
      <c r="AX92" s="60" t="s">
        <v>68</v>
      </c>
      <c r="AY92" s="60" t="s">
        <v>69</v>
      </c>
      <c r="AZ92" s="60" t="s">
        <v>70</v>
      </c>
      <c r="BA92" s="60" t="s">
        <v>71</v>
      </c>
      <c r="BB92" s="60" t="s">
        <v>72</v>
      </c>
      <c r="BC92" s="60" t="s">
        <v>73</v>
      </c>
      <c r="BD92" s="61" t="s">
        <v>74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8">
        <f>ROUND(SUM(AG95:AG98),2)</f>
        <v>0</v>
      </c>
      <c r="AH94" s="208"/>
      <c r="AI94" s="208"/>
      <c r="AJ94" s="208"/>
      <c r="AK94" s="208"/>
      <c r="AL94" s="208"/>
      <c r="AM94" s="208"/>
      <c r="AN94" s="209">
        <f>SUM(AG94,AT94)</f>
        <v>0</v>
      </c>
      <c r="AO94" s="209"/>
      <c r="AP94" s="209"/>
      <c r="AQ94" s="67" t="s">
        <v>1</v>
      </c>
      <c r="AR94" s="63"/>
      <c r="AS94" s="68">
        <f>ROUND(SUM(AS95:AS98),2)</f>
        <v>0</v>
      </c>
      <c r="AT94" s="69">
        <f>ROUND(SUM(AV94:AW94),2)</f>
        <v>0</v>
      </c>
      <c r="AU94" s="70">
        <f>ROUND(SUM(AU95:AU98),5)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ROUND(SUM(AZ95:AZ98),2)</f>
        <v>0</v>
      </c>
      <c r="BA94" s="69">
        <f>ROUND(SUM(BA95:BA98),2)</f>
        <v>0</v>
      </c>
      <c r="BB94" s="69">
        <f>ROUND(SUM(BB95:BB98),2)</f>
        <v>0</v>
      </c>
      <c r="BC94" s="69">
        <f>ROUND(SUM(BC95:BC98),2)</f>
        <v>0</v>
      </c>
      <c r="BD94" s="71">
        <f>ROUND(SUM(BD95:BD98),2)</f>
        <v>0</v>
      </c>
      <c r="BS94" s="72" t="s">
        <v>76</v>
      </c>
      <c r="BT94" s="72" t="s">
        <v>77</v>
      </c>
      <c r="BU94" s="73" t="s">
        <v>78</v>
      </c>
      <c r="BV94" s="72" t="s">
        <v>79</v>
      </c>
      <c r="BW94" s="72" t="s">
        <v>5</v>
      </c>
      <c r="BX94" s="72" t="s">
        <v>80</v>
      </c>
      <c r="CL94" s="72" t="s">
        <v>1</v>
      </c>
    </row>
    <row r="95" spans="1:91" s="6" customFormat="1" ht="25.5" customHeight="1">
      <c r="A95" s="74" t="s">
        <v>81</v>
      </c>
      <c r="B95" s="75"/>
      <c r="C95" s="76"/>
      <c r="D95" s="205" t="s">
        <v>82</v>
      </c>
      <c r="E95" s="205"/>
      <c r="F95" s="205"/>
      <c r="G95" s="205"/>
      <c r="H95" s="205"/>
      <c r="I95" s="77"/>
      <c r="J95" s="205" t="s">
        <v>83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6">
        <f>'0321 - Architektonicko-st...'!J30</f>
        <v>0</v>
      </c>
      <c r="AH95" s="207"/>
      <c r="AI95" s="207"/>
      <c r="AJ95" s="207"/>
      <c r="AK95" s="207"/>
      <c r="AL95" s="207"/>
      <c r="AM95" s="207"/>
      <c r="AN95" s="206">
        <f>SUM(AG95,AT95)</f>
        <v>0</v>
      </c>
      <c r="AO95" s="207"/>
      <c r="AP95" s="207"/>
      <c r="AQ95" s="78" t="s">
        <v>84</v>
      </c>
      <c r="AR95" s="75"/>
      <c r="AS95" s="79">
        <v>0</v>
      </c>
      <c r="AT95" s="80">
        <f>ROUND(SUM(AV95:AW95),2)</f>
        <v>0</v>
      </c>
      <c r="AU95" s="81">
        <f>'0321 - Architektonicko-st...'!P132</f>
        <v>0</v>
      </c>
      <c r="AV95" s="80">
        <f>'0321 - Architektonicko-st...'!J33</f>
        <v>0</v>
      </c>
      <c r="AW95" s="80">
        <f>'0321 - Architektonicko-st...'!J34</f>
        <v>0</v>
      </c>
      <c r="AX95" s="80">
        <f>'0321 - Architektonicko-st...'!J35</f>
        <v>0</v>
      </c>
      <c r="AY95" s="80">
        <f>'0321 - Architektonicko-st...'!J36</f>
        <v>0</v>
      </c>
      <c r="AZ95" s="80">
        <f>'0321 - Architektonicko-st...'!F33</f>
        <v>0</v>
      </c>
      <c r="BA95" s="80">
        <f>'0321 - Architektonicko-st...'!F34</f>
        <v>0</v>
      </c>
      <c r="BB95" s="80">
        <f>'0321 - Architektonicko-st...'!F35</f>
        <v>0</v>
      </c>
      <c r="BC95" s="80">
        <f>'0321 - Architektonicko-st...'!F36</f>
        <v>0</v>
      </c>
      <c r="BD95" s="82">
        <f>'0321 - Architektonicko-st...'!F37</f>
        <v>0</v>
      </c>
      <c r="BT95" s="83" t="s">
        <v>85</v>
      </c>
      <c r="BV95" s="83" t="s">
        <v>79</v>
      </c>
      <c r="BW95" s="83" t="s">
        <v>86</v>
      </c>
      <c r="BX95" s="83" t="s">
        <v>5</v>
      </c>
      <c r="CL95" s="83" t="s">
        <v>1</v>
      </c>
      <c r="CM95" s="83" t="s">
        <v>85</v>
      </c>
    </row>
    <row r="96" spans="1:91" s="6" customFormat="1" ht="37.5" customHeight="1">
      <c r="A96" s="74" t="s">
        <v>81</v>
      </c>
      <c r="B96" s="75"/>
      <c r="C96" s="76"/>
      <c r="D96" s="205" t="s">
        <v>87</v>
      </c>
      <c r="E96" s="205"/>
      <c r="F96" s="205"/>
      <c r="G96" s="205"/>
      <c r="H96" s="205"/>
      <c r="I96" s="77"/>
      <c r="J96" s="205" t="s">
        <v>88</v>
      </c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  <c r="X96" s="205"/>
      <c r="Y96" s="205"/>
      <c r="Z96" s="205"/>
      <c r="AA96" s="205"/>
      <c r="AB96" s="205"/>
      <c r="AC96" s="205"/>
      <c r="AD96" s="205"/>
      <c r="AE96" s="205"/>
      <c r="AF96" s="205"/>
      <c r="AG96" s="206">
        <f>'0322 - Zdravotechnika, vy...'!J30</f>
        <v>0</v>
      </c>
      <c r="AH96" s="207"/>
      <c r="AI96" s="207"/>
      <c r="AJ96" s="207"/>
      <c r="AK96" s="207"/>
      <c r="AL96" s="207"/>
      <c r="AM96" s="207"/>
      <c r="AN96" s="206">
        <f>SUM(AG96,AT96)</f>
        <v>0</v>
      </c>
      <c r="AO96" s="207"/>
      <c r="AP96" s="207"/>
      <c r="AQ96" s="78" t="s">
        <v>84</v>
      </c>
      <c r="AR96" s="75"/>
      <c r="AS96" s="79">
        <v>0</v>
      </c>
      <c r="AT96" s="80">
        <f>ROUND(SUM(AV96:AW96),2)</f>
        <v>0</v>
      </c>
      <c r="AU96" s="81">
        <f>'0322 - Zdravotechnika, vy...'!P128</f>
        <v>0</v>
      </c>
      <c r="AV96" s="80">
        <f>'0322 - Zdravotechnika, vy...'!J33</f>
        <v>0</v>
      </c>
      <c r="AW96" s="80">
        <f>'0322 - Zdravotechnika, vy...'!J34</f>
        <v>0</v>
      </c>
      <c r="AX96" s="80">
        <f>'0322 - Zdravotechnika, vy...'!J35</f>
        <v>0</v>
      </c>
      <c r="AY96" s="80">
        <f>'0322 - Zdravotechnika, vy...'!J36</f>
        <v>0</v>
      </c>
      <c r="AZ96" s="80">
        <f>'0322 - Zdravotechnika, vy...'!F33</f>
        <v>0</v>
      </c>
      <c r="BA96" s="80">
        <f>'0322 - Zdravotechnika, vy...'!F34</f>
        <v>0</v>
      </c>
      <c r="BB96" s="80">
        <f>'0322 - Zdravotechnika, vy...'!F35</f>
        <v>0</v>
      </c>
      <c r="BC96" s="80">
        <f>'0322 - Zdravotechnika, vy...'!F36</f>
        <v>0</v>
      </c>
      <c r="BD96" s="82">
        <f>'0322 - Zdravotechnika, vy...'!F37</f>
        <v>0</v>
      </c>
      <c r="BT96" s="83" t="s">
        <v>85</v>
      </c>
      <c r="BV96" s="83" t="s">
        <v>79</v>
      </c>
      <c r="BW96" s="83" t="s">
        <v>89</v>
      </c>
      <c r="BX96" s="83" t="s">
        <v>5</v>
      </c>
      <c r="CL96" s="83" t="s">
        <v>1</v>
      </c>
      <c r="CM96" s="83" t="s">
        <v>85</v>
      </c>
    </row>
    <row r="97" spans="1:91" s="6" customFormat="1" ht="27.75" customHeight="1">
      <c r="A97" s="74" t="s">
        <v>81</v>
      </c>
      <c r="B97" s="75"/>
      <c r="C97" s="76"/>
      <c r="D97" s="205" t="s">
        <v>90</v>
      </c>
      <c r="E97" s="205"/>
      <c r="F97" s="205"/>
      <c r="G97" s="205"/>
      <c r="H97" s="205"/>
      <c r="I97" s="77"/>
      <c r="J97" s="205" t="s">
        <v>91</v>
      </c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  <c r="X97" s="205"/>
      <c r="Y97" s="205"/>
      <c r="Z97" s="205"/>
      <c r="AA97" s="205"/>
      <c r="AB97" s="205"/>
      <c r="AC97" s="205"/>
      <c r="AD97" s="205"/>
      <c r="AE97" s="205"/>
      <c r="AF97" s="205"/>
      <c r="AG97" s="206">
        <f>'0323 - Elektroinstalace'!J30</f>
        <v>0</v>
      </c>
      <c r="AH97" s="207"/>
      <c r="AI97" s="207"/>
      <c r="AJ97" s="207"/>
      <c r="AK97" s="207"/>
      <c r="AL97" s="207"/>
      <c r="AM97" s="207"/>
      <c r="AN97" s="206">
        <f>SUM(AG97,AT97)</f>
        <v>0</v>
      </c>
      <c r="AO97" s="207"/>
      <c r="AP97" s="207"/>
      <c r="AQ97" s="78" t="s">
        <v>84</v>
      </c>
      <c r="AR97" s="75"/>
      <c r="AS97" s="79">
        <v>0</v>
      </c>
      <c r="AT97" s="80">
        <f>ROUND(SUM(AV97:AW97),2)</f>
        <v>0</v>
      </c>
      <c r="AU97" s="81">
        <f>'0323 - Elektroinstalace'!P120</f>
        <v>0</v>
      </c>
      <c r="AV97" s="80">
        <f>'0323 - Elektroinstalace'!J33</f>
        <v>0</v>
      </c>
      <c r="AW97" s="80">
        <f>'0323 - Elektroinstalace'!J34</f>
        <v>0</v>
      </c>
      <c r="AX97" s="80">
        <f>'0323 - Elektroinstalace'!J35</f>
        <v>0</v>
      </c>
      <c r="AY97" s="80">
        <f>'0323 - Elektroinstalace'!J36</f>
        <v>0</v>
      </c>
      <c r="AZ97" s="80">
        <f>'0323 - Elektroinstalace'!F33</f>
        <v>0</v>
      </c>
      <c r="BA97" s="80">
        <f>'0323 - Elektroinstalace'!F34</f>
        <v>0</v>
      </c>
      <c r="BB97" s="80">
        <f>'0323 - Elektroinstalace'!F35</f>
        <v>0</v>
      </c>
      <c r="BC97" s="80">
        <f>'0323 - Elektroinstalace'!F36</f>
        <v>0</v>
      </c>
      <c r="BD97" s="82">
        <f>'0323 - Elektroinstalace'!F37</f>
        <v>0</v>
      </c>
      <c r="BT97" s="83" t="s">
        <v>85</v>
      </c>
      <c r="BV97" s="83" t="s">
        <v>79</v>
      </c>
      <c r="BW97" s="83" t="s">
        <v>92</v>
      </c>
      <c r="BX97" s="83" t="s">
        <v>5</v>
      </c>
      <c r="CL97" s="83" t="s">
        <v>1</v>
      </c>
      <c r="CM97" s="83" t="s">
        <v>85</v>
      </c>
    </row>
    <row r="98" spans="1:91" s="6" customFormat="1" ht="30" customHeight="1">
      <c r="A98" s="74" t="s">
        <v>81</v>
      </c>
      <c r="B98" s="75"/>
      <c r="C98" s="76"/>
      <c r="D98" s="205" t="s">
        <v>93</v>
      </c>
      <c r="E98" s="205"/>
      <c r="F98" s="205"/>
      <c r="G98" s="205"/>
      <c r="H98" s="205"/>
      <c r="I98" s="77"/>
      <c r="J98" s="205" t="s">
        <v>94</v>
      </c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  <c r="X98" s="205"/>
      <c r="Y98" s="205"/>
      <c r="Z98" s="205"/>
      <c r="AA98" s="205"/>
      <c r="AB98" s="205"/>
      <c r="AC98" s="205"/>
      <c r="AD98" s="205"/>
      <c r="AE98" s="205"/>
      <c r="AF98" s="205"/>
      <c r="AG98" s="206">
        <f>'0392 - Vedlejší rozpočtov...'!J30</f>
        <v>0</v>
      </c>
      <c r="AH98" s="207"/>
      <c r="AI98" s="207"/>
      <c r="AJ98" s="207"/>
      <c r="AK98" s="207"/>
      <c r="AL98" s="207"/>
      <c r="AM98" s="207"/>
      <c r="AN98" s="206">
        <f>SUM(AG98,AT98)</f>
        <v>0</v>
      </c>
      <c r="AO98" s="207"/>
      <c r="AP98" s="207"/>
      <c r="AQ98" s="78" t="s">
        <v>95</v>
      </c>
      <c r="AR98" s="75"/>
      <c r="AS98" s="84">
        <v>0</v>
      </c>
      <c r="AT98" s="85">
        <f>ROUND(SUM(AV98:AW98),2)</f>
        <v>0</v>
      </c>
      <c r="AU98" s="86">
        <f>'0392 - Vedlejší rozpočtov...'!P121</f>
        <v>0</v>
      </c>
      <c r="AV98" s="85">
        <f>'0392 - Vedlejší rozpočtov...'!J33</f>
        <v>0</v>
      </c>
      <c r="AW98" s="85">
        <f>'0392 - Vedlejší rozpočtov...'!J34</f>
        <v>0</v>
      </c>
      <c r="AX98" s="85">
        <f>'0392 - Vedlejší rozpočtov...'!J35</f>
        <v>0</v>
      </c>
      <c r="AY98" s="85">
        <f>'0392 - Vedlejší rozpočtov...'!J36</f>
        <v>0</v>
      </c>
      <c r="AZ98" s="85">
        <f>'0392 - Vedlejší rozpočtov...'!F33</f>
        <v>0</v>
      </c>
      <c r="BA98" s="85">
        <f>'0392 - Vedlejší rozpočtov...'!F34</f>
        <v>0</v>
      </c>
      <c r="BB98" s="85">
        <f>'0392 - Vedlejší rozpočtov...'!F35</f>
        <v>0</v>
      </c>
      <c r="BC98" s="85">
        <f>'0392 - Vedlejší rozpočtov...'!F36</f>
        <v>0</v>
      </c>
      <c r="BD98" s="87">
        <f>'0392 - Vedlejší rozpočtov...'!F37</f>
        <v>0</v>
      </c>
      <c r="BT98" s="83" t="s">
        <v>85</v>
      </c>
      <c r="BV98" s="83" t="s">
        <v>79</v>
      </c>
      <c r="BW98" s="83" t="s">
        <v>96</v>
      </c>
      <c r="BX98" s="83" t="s">
        <v>5</v>
      </c>
      <c r="CL98" s="83" t="s">
        <v>1</v>
      </c>
      <c r="CM98" s="83" t="s">
        <v>85</v>
      </c>
    </row>
    <row r="99" spans="1:91" s="1" customFormat="1" ht="30" customHeight="1">
      <c r="B99" s="32"/>
      <c r="AR99" s="32"/>
    </row>
    <row r="100" spans="1:91" s="1" customFormat="1" ht="6.95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32"/>
    </row>
  </sheetData>
  <sheetProtection algorithmName="SHA-512" hashValue="b/vfxJ4bnJbG3srBzFKrjzgqhuUTU7dbJp9Zx+/yR0nsx0Vyje6NA9Ei0FG4fDRhY5Gik+BgcvL/SM/rzGelQA==" saltValue="bWDdxdbQtwSnugJxWgdLT2/XB+6hvnhTwHvU6XMIzcU+YpsqQx/VpOHFSi0gKjDnA0jS9RTmpmKmdTYZxSV6+Q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321 - Architektonicko-st...'!C2" display="/" xr:uid="{00000000-0004-0000-0000-000000000000}"/>
    <hyperlink ref="A96" location="'0322 - Zdravotechnika, vy...'!C2" display="/" xr:uid="{00000000-0004-0000-0000-000001000000}"/>
    <hyperlink ref="A97" location="'0323 - Elektroinstalace'!C2" display="/" xr:uid="{00000000-0004-0000-0000-000002000000}"/>
    <hyperlink ref="A98" location="'0392 - Vedlejší rozpočtov...'!C2" display="/" xr:uid="{00000000-0004-0000-0000-000003000000}"/>
  </hyperlink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6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86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97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29" t="str">
        <f>'Rekapitulace stavby'!K6</f>
        <v>Revitalizace koupelen Domov Příbor, Masarykova 542, k.ú.Příbor</v>
      </c>
      <c r="F7" s="230"/>
      <c r="G7" s="230"/>
      <c r="H7" s="230"/>
      <c r="L7" s="20"/>
    </row>
    <row r="8" spans="2:46" s="1" customFormat="1" ht="12" customHeight="1">
      <c r="B8" s="32"/>
      <c r="D8" s="27" t="s">
        <v>98</v>
      </c>
      <c r="L8" s="32"/>
    </row>
    <row r="9" spans="2:46" s="1" customFormat="1" ht="16.5" customHeight="1">
      <c r="B9" s="32"/>
      <c r="E9" s="191" t="s">
        <v>99</v>
      </c>
      <c r="F9" s="231"/>
      <c r="G9" s="231"/>
      <c r="H9" s="231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4. 11. 2025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2" t="str">
        <f>'Rekapitulace stavby'!E14</f>
        <v>Vyplň údaj</v>
      </c>
      <c r="F18" s="213"/>
      <c r="G18" s="213"/>
      <c r="H18" s="213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35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9"/>
      <c r="E27" s="218" t="s">
        <v>1</v>
      </c>
      <c r="F27" s="218"/>
      <c r="G27" s="218"/>
      <c r="H27" s="218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ROUND(J132,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5" t="s">
        <v>41</v>
      </c>
      <c r="E33" s="27" t="s">
        <v>42</v>
      </c>
      <c r="F33" s="91">
        <f>ROUND((SUM(BE132:BE1760)),  2)</f>
        <v>0</v>
      </c>
      <c r="I33" s="92">
        <v>0.21</v>
      </c>
      <c r="J33" s="91">
        <f>ROUND(((SUM(BE132:BE1760))*I33),  2)</f>
        <v>0</v>
      </c>
      <c r="L33" s="32"/>
    </row>
    <row r="34" spans="2:12" s="1" customFormat="1" ht="14.45" customHeight="1">
      <c r="B34" s="32"/>
      <c r="E34" s="27" t="s">
        <v>43</v>
      </c>
      <c r="F34" s="91">
        <f>ROUND((SUM(BF132:BF1760)),  2)</f>
        <v>0</v>
      </c>
      <c r="I34" s="92">
        <v>0.12</v>
      </c>
      <c r="J34" s="91">
        <f>ROUND(((SUM(BF132:BF1760))*I34),  2)</f>
        <v>0</v>
      </c>
      <c r="L34" s="32"/>
    </row>
    <row r="35" spans="2:12" s="1" customFormat="1" ht="14.45" hidden="1" customHeight="1">
      <c r="B35" s="32"/>
      <c r="E35" s="27" t="s">
        <v>44</v>
      </c>
      <c r="F35" s="91">
        <f>ROUND((SUM(BG132:BG1760)),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91">
        <f>ROUND((SUM(BH132:BH1760)),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91">
        <f>ROUND((SUM(BI132:BI1760)),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100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29" t="str">
        <f>E7</f>
        <v>Revitalizace koupelen Domov Příbor, Masarykova 542, k.ú.Příbor</v>
      </c>
      <c r="F85" s="230"/>
      <c r="G85" s="230"/>
      <c r="H85" s="230"/>
      <c r="L85" s="32"/>
    </row>
    <row r="86" spans="2:47" s="1" customFormat="1" ht="12" customHeight="1">
      <c r="B86" s="32"/>
      <c r="C86" s="27" t="s">
        <v>98</v>
      </c>
      <c r="L86" s="32"/>
    </row>
    <row r="87" spans="2:47" s="1" customFormat="1" ht="16.5" customHeight="1">
      <c r="B87" s="32"/>
      <c r="E87" s="191" t="str">
        <f>E9</f>
        <v>0321 - Architektonicko-stavební řešení</v>
      </c>
      <c r="F87" s="231"/>
      <c r="G87" s="231"/>
      <c r="H87" s="231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Příbor</v>
      </c>
      <c r="I89" s="27" t="s">
        <v>22</v>
      </c>
      <c r="J89" s="52" t="str">
        <f>IF(J12="","",J12)</f>
        <v>4. 11. 2025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Domov Příbor, přísp.org., Masarykova 542, Příbor</v>
      </c>
      <c r="I91" s="27" t="s">
        <v>30</v>
      </c>
      <c r="J91" s="30" t="str">
        <f>E21</f>
        <v>Ing.Pavel KRÁTKÝ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>Hořák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101</v>
      </c>
      <c r="D94" s="93"/>
      <c r="E94" s="93"/>
      <c r="F94" s="93"/>
      <c r="G94" s="93"/>
      <c r="H94" s="93"/>
      <c r="I94" s="93"/>
      <c r="J94" s="102" t="s">
        <v>102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103</v>
      </c>
      <c r="J96" s="66">
        <f>J132</f>
        <v>0</v>
      </c>
      <c r="L96" s="32"/>
      <c r="AU96" s="17" t="s">
        <v>104</v>
      </c>
    </row>
    <row r="97" spans="2:12" s="8" customFormat="1" ht="24.95" customHeight="1">
      <c r="B97" s="104"/>
      <c r="D97" s="105" t="s">
        <v>105</v>
      </c>
      <c r="E97" s="106"/>
      <c r="F97" s="106"/>
      <c r="G97" s="106"/>
      <c r="H97" s="106"/>
      <c r="I97" s="106"/>
      <c r="J97" s="107">
        <f>J133</f>
        <v>0</v>
      </c>
      <c r="L97" s="104"/>
    </row>
    <row r="98" spans="2:12" s="9" customFormat="1" ht="19.899999999999999" customHeight="1">
      <c r="B98" s="108"/>
      <c r="D98" s="109" t="s">
        <v>106</v>
      </c>
      <c r="E98" s="110"/>
      <c r="F98" s="110"/>
      <c r="G98" s="110"/>
      <c r="H98" s="110"/>
      <c r="I98" s="110"/>
      <c r="J98" s="111">
        <f>J134</f>
        <v>0</v>
      </c>
      <c r="L98" s="108"/>
    </row>
    <row r="99" spans="2:12" s="9" customFormat="1" ht="19.899999999999999" customHeight="1">
      <c r="B99" s="108"/>
      <c r="D99" s="109" t="s">
        <v>107</v>
      </c>
      <c r="E99" s="110"/>
      <c r="F99" s="110"/>
      <c r="G99" s="110"/>
      <c r="H99" s="110"/>
      <c r="I99" s="110"/>
      <c r="J99" s="111">
        <f>J219</f>
        <v>0</v>
      </c>
      <c r="L99" s="108"/>
    </row>
    <row r="100" spans="2:12" s="9" customFormat="1" ht="19.899999999999999" customHeight="1">
      <c r="B100" s="108"/>
      <c r="D100" s="109" t="s">
        <v>108</v>
      </c>
      <c r="E100" s="110"/>
      <c r="F100" s="110"/>
      <c r="G100" s="110"/>
      <c r="H100" s="110"/>
      <c r="I100" s="110"/>
      <c r="J100" s="111">
        <f>J467</f>
        <v>0</v>
      </c>
      <c r="L100" s="108"/>
    </row>
    <row r="101" spans="2:12" s="9" customFormat="1" ht="19.899999999999999" customHeight="1">
      <c r="B101" s="108"/>
      <c r="D101" s="109" t="s">
        <v>109</v>
      </c>
      <c r="E101" s="110"/>
      <c r="F101" s="110"/>
      <c r="G101" s="110"/>
      <c r="H101" s="110"/>
      <c r="I101" s="110"/>
      <c r="J101" s="111">
        <f>J745</f>
        <v>0</v>
      </c>
      <c r="L101" s="108"/>
    </row>
    <row r="102" spans="2:12" s="9" customFormat="1" ht="19.899999999999999" customHeight="1">
      <c r="B102" s="108"/>
      <c r="D102" s="109" t="s">
        <v>110</v>
      </c>
      <c r="E102" s="110"/>
      <c r="F102" s="110"/>
      <c r="G102" s="110"/>
      <c r="H102" s="110"/>
      <c r="I102" s="110"/>
      <c r="J102" s="111">
        <f>J759</f>
        <v>0</v>
      </c>
      <c r="L102" s="108"/>
    </row>
    <row r="103" spans="2:12" s="8" customFormat="1" ht="24.95" customHeight="1">
      <c r="B103" s="104"/>
      <c r="D103" s="105" t="s">
        <v>111</v>
      </c>
      <c r="E103" s="106"/>
      <c r="F103" s="106"/>
      <c r="G103" s="106"/>
      <c r="H103" s="106"/>
      <c r="I103" s="106"/>
      <c r="J103" s="107">
        <f>J761</f>
        <v>0</v>
      </c>
      <c r="L103" s="104"/>
    </row>
    <row r="104" spans="2:12" s="9" customFormat="1" ht="19.899999999999999" customHeight="1">
      <c r="B104" s="108"/>
      <c r="D104" s="109" t="s">
        <v>112</v>
      </c>
      <c r="E104" s="110"/>
      <c r="F104" s="110"/>
      <c r="G104" s="110"/>
      <c r="H104" s="110"/>
      <c r="I104" s="110"/>
      <c r="J104" s="111">
        <f>J762</f>
        <v>0</v>
      </c>
      <c r="L104" s="108"/>
    </row>
    <row r="105" spans="2:12" s="9" customFormat="1" ht="19.899999999999999" customHeight="1">
      <c r="B105" s="108"/>
      <c r="D105" s="109" t="s">
        <v>113</v>
      </c>
      <c r="E105" s="110"/>
      <c r="F105" s="110"/>
      <c r="G105" s="110"/>
      <c r="H105" s="110"/>
      <c r="I105" s="110"/>
      <c r="J105" s="111">
        <f>J790</f>
        <v>0</v>
      </c>
      <c r="L105" s="108"/>
    </row>
    <row r="106" spans="2:12" s="9" customFormat="1" ht="19.899999999999999" customHeight="1">
      <c r="B106" s="108"/>
      <c r="D106" s="109" t="s">
        <v>114</v>
      </c>
      <c r="E106" s="110"/>
      <c r="F106" s="110"/>
      <c r="G106" s="110"/>
      <c r="H106" s="110"/>
      <c r="I106" s="110"/>
      <c r="J106" s="111">
        <f>J857</f>
        <v>0</v>
      </c>
      <c r="L106" s="108"/>
    </row>
    <row r="107" spans="2:12" s="9" customFormat="1" ht="19.899999999999999" customHeight="1">
      <c r="B107" s="108"/>
      <c r="D107" s="109" t="s">
        <v>115</v>
      </c>
      <c r="E107" s="110"/>
      <c r="F107" s="110"/>
      <c r="G107" s="110"/>
      <c r="H107" s="110"/>
      <c r="I107" s="110"/>
      <c r="J107" s="111">
        <f>J896</f>
        <v>0</v>
      </c>
      <c r="L107" s="108"/>
    </row>
    <row r="108" spans="2:12" s="9" customFormat="1" ht="19.899999999999999" customHeight="1">
      <c r="B108" s="108"/>
      <c r="D108" s="109" t="s">
        <v>116</v>
      </c>
      <c r="E108" s="110"/>
      <c r="F108" s="110"/>
      <c r="G108" s="110"/>
      <c r="H108" s="110"/>
      <c r="I108" s="110"/>
      <c r="J108" s="111">
        <f>J975</f>
        <v>0</v>
      </c>
      <c r="L108" s="108"/>
    </row>
    <row r="109" spans="2:12" s="9" customFormat="1" ht="19.899999999999999" customHeight="1">
      <c r="B109" s="108"/>
      <c r="D109" s="109" t="s">
        <v>117</v>
      </c>
      <c r="E109" s="110"/>
      <c r="F109" s="110"/>
      <c r="G109" s="110"/>
      <c r="H109" s="110"/>
      <c r="I109" s="110"/>
      <c r="J109" s="111">
        <f>J1236</f>
        <v>0</v>
      </c>
      <c r="L109" s="108"/>
    </row>
    <row r="110" spans="2:12" s="9" customFormat="1" ht="19.899999999999999" customHeight="1">
      <c r="B110" s="108"/>
      <c r="D110" s="109" t="s">
        <v>118</v>
      </c>
      <c r="E110" s="110"/>
      <c r="F110" s="110"/>
      <c r="G110" s="110"/>
      <c r="H110" s="110"/>
      <c r="I110" s="110"/>
      <c r="J110" s="111">
        <f>J1374</f>
        <v>0</v>
      </c>
      <c r="L110" s="108"/>
    </row>
    <row r="111" spans="2:12" s="9" customFormat="1" ht="19.899999999999999" customHeight="1">
      <c r="B111" s="108"/>
      <c r="D111" s="109" t="s">
        <v>119</v>
      </c>
      <c r="E111" s="110"/>
      <c r="F111" s="110"/>
      <c r="G111" s="110"/>
      <c r="H111" s="110"/>
      <c r="I111" s="110"/>
      <c r="J111" s="111">
        <f>J1596</f>
        <v>0</v>
      </c>
      <c r="L111" s="108"/>
    </row>
    <row r="112" spans="2:12" s="9" customFormat="1" ht="19.899999999999999" customHeight="1">
      <c r="B112" s="108"/>
      <c r="D112" s="109" t="s">
        <v>120</v>
      </c>
      <c r="E112" s="110"/>
      <c r="F112" s="110"/>
      <c r="G112" s="110"/>
      <c r="H112" s="110"/>
      <c r="I112" s="110"/>
      <c r="J112" s="111">
        <f>J1604</f>
        <v>0</v>
      </c>
      <c r="L112" s="108"/>
    </row>
    <row r="113" spans="2:12" s="1" customFormat="1" ht="21.75" customHeight="1">
      <c r="B113" s="32"/>
      <c r="L113" s="32"/>
    </row>
    <row r="114" spans="2:12" s="1" customFormat="1" ht="6.95" customHeight="1"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32"/>
    </row>
    <row r="118" spans="2:12" s="1" customFormat="1" ht="6.95" customHeight="1"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32"/>
    </row>
    <row r="119" spans="2:12" s="1" customFormat="1" ht="24.95" customHeight="1">
      <c r="B119" s="32"/>
      <c r="C119" s="21" t="s">
        <v>121</v>
      </c>
      <c r="L119" s="32"/>
    </row>
    <row r="120" spans="2:12" s="1" customFormat="1" ht="6.95" customHeight="1">
      <c r="B120" s="32"/>
      <c r="L120" s="32"/>
    </row>
    <row r="121" spans="2:12" s="1" customFormat="1" ht="12" customHeight="1">
      <c r="B121" s="32"/>
      <c r="C121" s="27" t="s">
        <v>16</v>
      </c>
      <c r="L121" s="32"/>
    </row>
    <row r="122" spans="2:12" s="1" customFormat="1" ht="16.5" customHeight="1">
      <c r="B122" s="32"/>
      <c r="E122" s="229" t="str">
        <f>E7</f>
        <v>Revitalizace koupelen Domov Příbor, Masarykova 542, k.ú.Příbor</v>
      </c>
      <c r="F122" s="230"/>
      <c r="G122" s="230"/>
      <c r="H122" s="230"/>
      <c r="L122" s="32"/>
    </row>
    <row r="123" spans="2:12" s="1" customFormat="1" ht="12" customHeight="1">
      <c r="B123" s="32"/>
      <c r="C123" s="27" t="s">
        <v>98</v>
      </c>
      <c r="L123" s="32"/>
    </row>
    <row r="124" spans="2:12" s="1" customFormat="1" ht="16.5" customHeight="1">
      <c r="B124" s="32"/>
      <c r="E124" s="191" t="str">
        <f>E9</f>
        <v>0321 - Architektonicko-stavební řešení</v>
      </c>
      <c r="F124" s="231"/>
      <c r="G124" s="231"/>
      <c r="H124" s="231"/>
      <c r="L124" s="32"/>
    </row>
    <row r="125" spans="2:12" s="1" customFormat="1" ht="6.95" customHeight="1">
      <c r="B125" s="32"/>
      <c r="L125" s="32"/>
    </row>
    <row r="126" spans="2:12" s="1" customFormat="1" ht="12" customHeight="1">
      <c r="B126" s="32"/>
      <c r="C126" s="27" t="s">
        <v>20</v>
      </c>
      <c r="F126" s="25" t="str">
        <f>F12</f>
        <v>Příbor</v>
      </c>
      <c r="I126" s="27" t="s">
        <v>22</v>
      </c>
      <c r="J126" s="52" t="str">
        <f>IF(J12="","",J12)</f>
        <v>4. 11. 2025</v>
      </c>
      <c r="L126" s="32"/>
    </row>
    <row r="127" spans="2:12" s="1" customFormat="1" ht="6.95" customHeight="1">
      <c r="B127" s="32"/>
      <c r="L127" s="32"/>
    </row>
    <row r="128" spans="2:12" s="1" customFormat="1" ht="15.2" customHeight="1">
      <c r="B128" s="32"/>
      <c r="C128" s="27" t="s">
        <v>24</v>
      </c>
      <c r="F128" s="25" t="str">
        <f>E15</f>
        <v>Domov Příbor, přísp.org., Masarykova 542, Příbor</v>
      </c>
      <c r="I128" s="27" t="s">
        <v>30</v>
      </c>
      <c r="J128" s="30" t="str">
        <f>E21</f>
        <v>Ing.Pavel KRÁTKÝ</v>
      </c>
      <c r="L128" s="32"/>
    </row>
    <row r="129" spans="2:65" s="1" customFormat="1" ht="15.2" customHeight="1">
      <c r="B129" s="32"/>
      <c r="C129" s="27" t="s">
        <v>28</v>
      </c>
      <c r="F129" s="25" t="str">
        <f>IF(E18="","",E18)</f>
        <v>Vyplň údaj</v>
      </c>
      <c r="I129" s="27" t="s">
        <v>34</v>
      </c>
      <c r="J129" s="30" t="str">
        <f>E24</f>
        <v>Hořák</v>
      </c>
      <c r="L129" s="32"/>
    </row>
    <row r="130" spans="2:65" s="1" customFormat="1" ht="10.35" customHeight="1">
      <c r="B130" s="32"/>
      <c r="L130" s="32"/>
    </row>
    <row r="131" spans="2:65" s="10" customFormat="1" ht="29.25" customHeight="1">
      <c r="B131" s="112"/>
      <c r="C131" s="113" t="s">
        <v>122</v>
      </c>
      <c r="D131" s="114" t="s">
        <v>62</v>
      </c>
      <c r="E131" s="114" t="s">
        <v>58</v>
      </c>
      <c r="F131" s="114" t="s">
        <v>59</v>
      </c>
      <c r="G131" s="114" t="s">
        <v>123</v>
      </c>
      <c r="H131" s="114" t="s">
        <v>124</v>
      </c>
      <c r="I131" s="114" t="s">
        <v>125</v>
      </c>
      <c r="J131" s="114" t="s">
        <v>102</v>
      </c>
      <c r="K131" s="115" t="s">
        <v>126</v>
      </c>
      <c r="L131" s="112"/>
      <c r="M131" s="59" t="s">
        <v>1</v>
      </c>
      <c r="N131" s="60" t="s">
        <v>41</v>
      </c>
      <c r="O131" s="60" t="s">
        <v>127</v>
      </c>
      <c r="P131" s="60" t="s">
        <v>128</v>
      </c>
      <c r="Q131" s="60" t="s">
        <v>129</v>
      </c>
      <c r="R131" s="60" t="s">
        <v>130</v>
      </c>
      <c r="S131" s="60" t="s">
        <v>131</v>
      </c>
      <c r="T131" s="61" t="s">
        <v>132</v>
      </c>
    </row>
    <row r="132" spans="2:65" s="1" customFormat="1" ht="22.9" customHeight="1">
      <c r="B132" s="32"/>
      <c r="C132" s="64" t="s">
        <v>133</v>
      </c>
      <c r="J132" s="116">
        <f>BK132</f>
        <v>0</v>
      </c>
      <c r="L132" s="32"/>
      <c r="M132" s="62"/>
      <c r="N132" s="53"/>
      <c r="O132" s="53"/>
      <c r="P132" s="117">
        <f>P133+P761</f>
        <v>0</v>
      </c>
      <c r="Q132" s="53"/>
      <c r="R132" s="117">
        <f>R133+R761</f>
        <v>20.533209079999999</v>
      </c>
      <c r="S132" s="53"/>
      <c r="T132" s="118">
        <f>T133+T761</f>
        <v>23.321204119999997</v>
      </c>
      <c r="AT132" s="17" t="s">
        <v>76</v>
      </c>
      <c r="AU132" s="17" t="s">
        <v>104</v>
      </c>
      <c r="BK132" s="119">
        <f>BK133+BK761</f>
        <v>0</v>
      </c>
    </row>
    <row r="133" spans="2:65" s="11" customFormat="1" ht="25.9" customHeight="1">
      <c r="B133" s="120"/>
      <c r="D133" s="121" t="s">
        <v>76</v>
      </c>
      <c r="E133" s="122" t="s">
        <v>134</v>
      </c>
      <c r="F133" s="122" t="s">
        <v>135</v>
      </c>
      <c r="I133" s="123"/>
      <c r="J133" s="124">
        <f>BK133</f>
        <v>0</v>
      </c>
      <c r="L133" s="120"/>
      <c r="M133" s="125"/>
      <c r="P133" s="126">
        <f>P134+P219+P467+P745+P759</f>
        <v>0</v>
      </c>
      <c r="R133" s="126">
        <f>R134+R219+R467+R745+R759</f>
        <v>9.7246901800000014</v>
      </c>
      <c r="T133" s="127">
        <f>T134+T219+T467+T745+T759</f>
        <v>19.389101359999998</v>
      </c>
      <c r="AR133" s="121" t="s">
        <v>85</v>
      </c>
      <c r="AT133" s="128" t="s">
        <v>76</v>
      </c>
      <c r="AU133" s="128" t="s">
        <v>77</v>
      </c>
      <c r="AY133" s="121" t="s">
        <v>136</v>
      </c>
      <c r="BK133" s="129">
        <f>BK134+BK219+BK467+BK745+BK759</f>
        <v>0</v>
      </c>
    </row>
    <row r="134" spans="2:65" s="11" customFormat="1" ht="22.9" customHeight="1">
      <c r="B134" s="120"/>
      <c r="D134" s="121" t="s">
        <v>76</v>
      </c>
      <c r="E134" s="130" t="s">
        <v>137</v>
      </c>
      <c r="F134" s="130" t="s">
        <v>138</v>
      </c>
      <c r="I134" s="123"/>
      <c r="J134" s="131">
        <f>BK134</f>
        <v>0</v>
      </c>
      <c r="L134" s="120"/>
      <c r="M134" s="125"/>
      <c r="P134" s="126">
        <f>SUM(P135:P218)</f>
        <v>0</v>
      </c>
      <c r="R134" s="126">
        <f>SUM(R135:R218)</f>
        <v>3.4253446800000003</v>
      </c>
      <c r="T134" s="127">
        <f>SUM(T135:T218)</f>
        <v>0</v>
      </c>
      <c r="AR134" s="121" t="s">
        <v>85</v>
      </c>
      <c r="AT134" s="128" t="s">
        <v>76</v>
      </c>
      <c r="AU134" s="128" t="s">
        <v>85</v>
      </c>
      <c r="AY134" s="121" t="s">
        <v>136</v>
      </c>
      <c r="BK134" s="129">
        <f>SUM(BK135:BK218)</f>
        <v>0</v>
      </c>
    </row>
    <row r="135" spans="2:65" s="1" customFormat="1" ht="24.2" customHeight="1">
      <c r="B135" s="32"/>
      <c r="C135" s="132" t="s">
        <v>85</v>
      </c>
      <c r="D135" s="132" t="s">
        <v>139</v>
      </c>
      <c r="E135" s="133" t="s">
        <v>140</v>
      </c>
      <c r="F135" s="134" t="s">
        <v>141</v>
      </c>
      <c r="G135" s="135" t="s">
        <v>142</v>
      </c>
      <c r="H135" s="136">
        <v>2.4E-2</v>
      </c>
      <c r="I135" s="137"/>
      <c r="J135" s="138">
        <f>ROUND(I135*H135,2)</f>
        <v>0</v>
      </c>
      <c r="K135" s="134" t="s">
        <v>143</v>
      </c>
      <c r="L135" s="32"/>
      <c r="M135" s="139" t="s">
        <v>1</v>
      </c>
      <c r="N135" s="140" t="s">
        <v>43</v>
      </c>
      <c r="P135" s="141">
        <f>O135*H135</f>
        <v>0</v>
      </c>
      <c r="Q135" s="141">
        <v>1.9539999999999998E-2</v>
      </c>
      <c r="R135" s="141">
        <f>Q135*H135</f>
        <v>4.6895999999999998E-4</v>
      </c>
      <c r="S135" s="141">
        <v>0</v>
      </c>
      <c r="T135" s="142">
        <f>S135*H135</f>
        <v>0</v>
      </c>
      <c r="AR135" s="143" t="s">
        <v>144</v>
      </c>
      <c r="AT135" s="143" t="s">
        <v>139</v>
      </c>
      <c r="AU135" s="143" t="s">
        <v>145</v>
      </c>
      <c r="AY135" s="17" t="s">
        <v>136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145</v>
      </c>
      <c r="BK135" s="144">
        <f>ROUND(I135*H135,2)</f>
        <v>0</v>
      </c>
      <c r="BL135" s="17" t="s">
        <v>144</v>
      </c>
      <c r="BM135" s="143" t="s">
        <v>146</v>
      </c>
    </row>
    <row r="136" spans="2:65" s="12" customFormat="1" ht="11.25">
      <c r="B136" s="145"/>
      <c r="D136" s="146" t="s">
        <v>147</v>
      </c>
      <c r="E136" s="147" t="s">
        <v>1</v>
      </c>
      <c r="F136" s="148" t="s">
        <v>148</v>
      </c>
      <c r="H136" s="149">
        <v>1.2E-2</v>
      </c>
      <c r="I136" s="150"/>
      <c r="L136" s="145"/>
      <c r="M136" s="151"/>
      <c r="T136" s="152"/>
      <c r="AT136" s="147" t="s">
        <v>147</v>
      </c>
      <c r="AU136" s="147" t="s">
        <v>145</v>
      </c>
      <c r="AV136" s="12" t="s">
        <v>145</v>
      </c>
      <c r="AW136" s="12" t="s">
        <v>33</v>
      </c>
      <c r="AX136" s="12" t="s">
        <v>77</v>
      </c>
      <c r="AY136" s="147" t="s">
        <v>136</v>
      </c>
    </row>
    <row r="137" spans="2:65" s="12" customFormat="1" ht="11.25">
      <c r="B137" s="145"/>
      <c r="D137" s="146" t="s">
        <v>147</v>
      </c>
      <c r="E137" s="147" t="s">
        <v>1</v>
      </c>
      <c r="F137" s="148" t="s">
        <v>149</v>
      </c>
      <c r="H137" s="149">
        <v>1.2E-2</v>
      </c>
      <c r="I137" s="150"/>
      <c r="L137" s="145"/>
      <c r="M137" s="151"/>
      <c r="T137" s="152"/>
      <c r="AT137" s="147" t="s">
        <v>147</v>
      </c>
      <c r="AU137" s="147" t="s">
        <v>145</v>
      </c>
      <c r="AV137" s="12" t="s">
        <v>145</v>
      </c>
      <c r="AW137" s="12" t="s">
        <v>33</v>
      </c>
      <c r="AX137" s="12" t="s">
        <v>77</v>
      </c>
      <c r="AY137" s="147" t="s">
        <v>136</v>
      </c>
    </row>
    <row r="138" spans="2:65" s="13" customFormat="1" ht="11.25">
      <c r="B138" s="153"/>
      <c r="D138" s="146" t="s">
        <v>147</v>
      </c>
      <c r="E138" s="154" t="s">
        <v>1</v>
      </c>
      <c r="F138" s="155" t="s">
        <v>150</v>
      </c>
      <c r="H138" s="156">
        <v>2.4E-2</v>
      </c>
      <c r="I138" s="157"/>
      <c r="L138" s="153"/>
      <c r="M138" s="158"/>
      <c r="T138" s="159"/>
      <c r="AT138" s="154" t="s">
        <v>147</v>
      </c>
      <c r="AU138" s="154" t="s">
        <v>145</v>
      </c>
      <c r="AV138" s="13" t="s">
        <v>144</v>
      </c>
      <c r="AW138" s="13" t="s">
        <v>33</v>
      </c>
      <c r="AX138" s="13" t="s">
        <v>85</v>
      </c>
      <c r="AY138" s="154" t="s">
        <v>136</v>
      </c>
    </row>
    <row r="139" spans="2:65" s="1" customFormat="1" ht="21.75" customHeight="1">
      <c r="B139" s="32"/>
      <c r="C139" s="160" t="s">
        <v>145</v>
      </c>
      <c r="D139" s="160" t="s">
        <v>151</v>
      </c>
      <c r="E139" s="161" t="s">
        <v>152</v>
      </c>
      <c r="F139" s="162" t="s">
        <v>153</v>
      </c>
      <c r="G139" s="163" t="s">
        <v>142</v>
      </c>
      <c r="H139" s="164">
        <v>2.5999999999999999E-2</v>
      </c>
      <c r="I139" s="165"/>
      <c r="J139" s="166">
        <f>ROUND(I139*H139,2)</f>
        <v>0</v>
      </c>
      <c r="K139" s="162" t="s">
        <v>143</v>
      </c>
      <c r="L139" s="167"/>
      <c r="M139" s="168" t="s">
        <v>1</v>
      </c>
      <c r="N139" s="169" t="s">
        <v>43</v>
      </c>
      <c r="P139" s="141">
        <f>O139*H139</f>
        <v>0</v>
      </c>
      <c r="Q139" s="141">
        <v>1</v>
      </c>
      <c r="R139" s="141">
        <f>Q139*H139</f>
        <v>2.5999999999999999E-2</v>
      </c>
      <c r="S139" s="141">
        <v>0</v>
      </c>
      <c r="T139" s="142">
        <f>S139*H139</f>
        <v>0</v>
      </c>
      <c r="AR139" s="143" t="s">
        <v>154</v>
      </c>
      <c r="AT139" s="143" t="s">
        <v>151</v>
      </c>
      <c r="AU139" s="143" t="s">
        <v>145</v>
      </c>
      <c r="AY139" s="17" t="s">
        <v>136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145</v>
      </c>
      <c r="BK139" s="144">
        <f>ROUND(I139*H139,2)</f>
        <v>0</v>
      </c>
      <c r="BL139" s="17" t="s">
        <v>144</v>
      </c>
      <c r="BM139" s="143" t="s">
        <v>155</v>
      </c>
    </row>
    <row r="140" spans="2:65" s="12" customFormat="1" ht="11.25">
      <c r="B140" s="145"/>
      <c r="D140" s="146" t="s">
        <v>147</v>
      </c>
      <c r="F140" s="148" t="s">
        <v>156</v>
      </c>
      <c r="H140" s="149">
        <v>2.5999999999999999E-2</v>
      </c>
      <c r="I140" s="150"/>
      <c r="L140" s="145"/>
      <c r="M140" s="151"/>
      <c r="T140" s="152"/>
      <c r="AT140" s="147" t="s">
        <v>147</v>
      </c>
      <c r="AU140" s="147" t="s">
        <v>145</v>
      </c>
      <c r="AV140" s="12" t="s">
        <v>145</v>
      </c>
      <c r="AW140" s="12" t="s">
        <v>4</v>
      </c>
      <c r="AX140" s="12" t="s">
        <v>85</v>
      </c>
      <c r="AY140" s="147" t="s">
        <v>136</v>
      </c>
    </row>
    <row r="141" spans="2:65" s="1" customFormat="1" ht="24.2" customHeight="1">
      <c r="B141" s="32"/>
      <c r="C141" s="132" t="s">
        <v>137</v>
      </c>
      <c r="D141" s="132" t="s">
        <v>139</v>
      </c>
      <c r="E141" s="133" t="s">
        <v>157</v>
      </c>
      <c r="F141" s="134" t="s">
        <v>158</v>
      </c>
      <c r="G141" s="135" t="s">
        <v>142</v>
      </c>
      <c r="H141" s="136">
        <v>0.20200000000000001</v>
      </c>
      <c r="I141" s="137"/>
      <c r="J141" s="138">
        <f>ROUND(I141*H141,2)</f>
        <v>0</v>
      </c>
      <c r="K141" s="134" t="s">
        <v>143</v>
      </c>
      <c r="L141" s="32"/>
      <c r="M141" s="139" t="s">
        <v>1</v>
      </c>
      <c r="N141" s="140" t="s">
        <v>43</v>
      </c>
      <c r="P141" s="141">
        <f>O141*H141</f>
        <v>0</v>
      </c>
      <c r="Q141" s="141">
        <v>1.0900000000000001</v>
      </c>
      <c r="R141" s="141">
        <f>Q141*H141</f>
        <v>0.22018000000000004</v>
      </c>
      <c r="S141" s="141">
        <v>0</v>
      </c>
      <c r="T141" s="142">
        <f>S141*H141</f>
        <v>0</v>
      </c>
      <c r="AR141" s="143" t="s">
        <v>144</v>
      </c>
      <c r="AT141" s="143" t="s">
        <v>139</v>
      </c>
      <c r="AU141" s="143" t="s">
        <v>145</v>
      </c>
      <c r="AY141" s="17" t="s">
        <v>136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7" t="s">
        <v>145</v>
      </c>
      <c r="BK141" s="144">
        <f>ROUND(I141*H141,2)</f>
        <v>0</v>
      </c>
      <c r="BL141" s="17" t="s">
        <v>144</v>
      </c>
      <c r="BM141" s="143" t="s">
        <v>159</v>
      </c>
    </row>
    <row r="142" spans="2:65" s="14" customFormat="1" ht="11.25">
      <c r="B142" s="170"/>
      <c r="D142" s="146" t="s">
        <v>147</v>
      </c>
      <c r="E142" s="171" t="s">
        <v>1</v>
      </c>
      <c r="F142" s="172" t="s">
        <v>160</v>
      </c>
      <c r="H142" s="171" t="s">
        <v>1</v>
      </c>
      <c r="I142" s="173"/>
      <c r="L142" s="170"/>
      <c r="M142" s="174"/>
      <c r="T142" s="175"/>
      <c r="AT142" s="171" t="s">
        <v>147</v>
      </c>
      <c r="AU142" s="171" t="s">
        <v>145</v>
      </c>
      <c r="AV142" s="14" t="s">
        <v>85</v>
      </c>
      <c r="AW142" s="14" t="s">
        <v>33</v>
      </c>
      <c r="AX142" s="14" t="s">
        <v>77</v>
      </c>
      <c r="AY142" s="171" t="s">
        <v>136</v>
      </c>
    </row>
    <row r="143" spans="2:65" s="14" customFormat="1" ht="11.25">
      <c r="B143" s="170"/>
      <c r="D143" s="146" t="s">
        <v>147</v>
      </c>
      <c r="E143" s="171" t="s">
        <v>1</v>
      </c>
      <c r="F143" s="172" t="s">
        <v>161</v>
      </c>
      <c r="H143" s="171" t="s">
        <v>1</v>
      </c>
      <c r="I143" s="173"/>
      <c r="L143" s="170"/>
      <c r="M143" s="174"/>
      <c r="T143" s="175"/>
      <c r="AT143" s="171" t="s">
        <v>147</v>
      </c>
      <c r="AU143" s="171" t="s">
        <v>145</v>
      </c>
      <c r="AV143" s="14" t="s">
        <v>85</v>
      </c>
      <c r="AW143" s="14" t="s">
        <v>33</v>
      </c>
      <c r="AX143" s="14" t="s">
        <v>77</v>
      </c>
      <c r="AY143" s="171" t="s">
        <v>136</v>
      </c>
    </row>
    <row r="144" spans="2:65" s="12" customFormat="1" ht="11.25">
      <c r="B144" s="145"/>
      <c r="D144" s="146" t="s">
        <v>147</v>
      </c>
      <c r="E144" s="147" t="s">
        <v>1</v>
      </c>
      <c r="F144" s="148" t="s">
        <v>162</v>
      </c>
      <c r="H144" s="149">
        <v>2.4E-2</v>
      </c>
      <c r="I144" s="150"/>
      <c r="L144" s="145"/>
      <c r="M144" s="151"/>
      <c r="T144" s="152"/>
      <c r="AT144" s="147" t="s">
        <v>147</v>
      </c>
      <c r="AU144" s="147" t="s">
        <v>145</v>
      </c>
      <c r="AV144" s="12" t="s">
        <v>145</v>
      </c>
      <c r="AW144" s="12" t="s">
        <v>33</v>
      </c>
      <c r="AX144" s="12" t="s">
        <v>77</v>
      </c>
      <c r="AY144" s="147" t="s">
        <v>136</v>
      </c>
    </row>
    <row r="145" spans="2:65" s="12" customFormat="1" ht="11.25">
      <c r="B145" s="145"/>
      <c r="D145" s="146" t="s">
        <v>147</v>
      </c>
      <c r="E145" s="147" t="s">
        <v>1</v>
      </c>
      <c r="F145" s="148" t="s">
        <v>148</v>
      </c>
      <c r="H145" s="149">
        <v>1.2E-2</v>
      </c>
      <c r="I145" s="150"/>
      <c r="L145" s="145"/>
      <c r="M145" s="151"/>
      <c r="T145" s="152"/>
      <c r="AT145" s="147" t="s">
        <v>147</v>
      </c>
      <c r="AU145" s="147" t="s">
        <v>145</v>
      </c>
      <c r="AV145" s="12" t="s">
        <v>145</v>
      </c>
      <c r="AW145" s="12" t="s">
        <v>33</v>
      </c>
      <c r="AX145" s="12" t="s">
        <v>77</v>
      </c>
      <c r="AY145" s="147" t="s">
        <v>136</v>
      </c>
    </row>
    <row r="146" spans="2:65" s="14" customFormat="1" ht="11.25">
      <c r="B146" s="170"/>
      <c r="D146" s="146" t="s">
        <v>147</v>
      </c>
      <c r="E146" s="171" t="s">
        <v>1</v>
      </c>
      <c r="F146" s="172" t="s">
        <v>163</v>
      </c>
      <c r="H146" s="171" t="s">
        <v>1</v>
      </c>
      <c r="I146" s="173"/>
      <c r="L146" s="170"/>
      <c r="M146" s="174"/>
      <c r="T146" s="175"/>
      <c r="AT146" s="171" t="s">
        <v>147</v>
      </c>
      <c r="AU146" s="171" t="s">
        <v>145</v>
      </c>
      <c r="AV146" s="14" t="s">
        <v>85</v>
      </c>
      <c r="AW146" s="14" t="s">
        <v>33</v>
      </c>
      <c r="AX146" s="14" t="s">
        <v>77</v>
      </c>
      <c r="AY146" s="171" t="s">
        <v>136</v>
      </c>
    </row>
    <row r="147" spans="2:65" s="12" customFormat="1" ht="11.25">
      <c r="B147" s="145"/>
      <c r="D147" s="146" t="s">
        <v>147</v>
      </c>
      <c r="E147" s="147" t="s">
        <v>1</v>
      </c>
      <c r="F147" s="148" t="s">
        <v>164</v>
      </c>
      <c r="H147" s="149">
        <v>3.5999999999999997E-2</v>
      </c>
      <c r="I147" s="150"/>
      <c r="L147" s="145"/>
      <c r="M147" s="151"/>
      <c r="T147" s="152"/>
      <c r="AT147" s="147" t="s">
        <v>147</v>
      </c>
      <c r="AU147" s="147" t="s">
        <v>145</v>
      </c>
      <c r="AV147" s="12" t="s">
        <v>145</v>
      </c>
      <c r="AW147" s="12" t="s">
        <v>33</v>
      </c>
      <c r="AX147" s="12" t="s">
        <v>77</v>
      </c>
      <c r="AY147" s="147" t="s">
        <v>136</v>
      </c>
    </row>
    <row r="148" spans="2:65" s="14" customFormat="1" ht="11.25">
      <c r="B148" s="170"/>
      <c r="D148" s="146" t="s">
        <v>147</v>
      </c>
      <c r="E148" s="171" t="s">
        <v>1</v>
      </c>
      <c r="F148" s="172" t="s">
        <v>165</v>
      </c>
      <c r="H148" s="171" t="s">
        <v>1</v>
      </c>
      <c r="I148" s="173"/>
      <c r="L148" s="170"/>
      <c r="M148" s="174"/>
      <c r="T148" s="175"/>
      <c r="AT148" s="171" t="s">
        <v>147</v>
      </c>
      <c r="AU148" s="171" t="s">
        <v>145</v>
      </c>
      <c r="AV148" s="14" t="s">
        <v>85</v>
      </c>
      <c r="AW148" s="14" t="s">
        <v>33</v>
      </c>
      <c r="AX148" s="14" t="s">
        <v>77</v>
      </c>
      <c r="AY148" s="171" t="s">
        <v>136</v>
      </c>
    </row>
    <row r="149" spans="2:65" s="12" customFormat="1" ht="11.25">
      <c r="B149" s="145"/>
      <c r="D149" s="146" t="s">
        <v>147</v>
      </c>
      <c r="E149" s="147" t="s">
        <v>1</v>
      </c>
      <c r="F149" s="148" t="s">
        <v>166</v>
      </c>
      <c r="H149" s="149">
        <v>3.4000000000000002E-2</v>
      </c>
      <c r="I149" s="150"/>
      <c r="L149" s="145"/>
      <c r="M149" s="151"/>
      <c r="T149" s="152"/>
      <c r="AT149" s="147" t="s">
        <v>147</v>
      </c>
      <c r="AU149" s="147" t="s">
        <v>145</v>
      </c>
      <c r="AV149" s="12" t="s">
        <v>145</v>
      </c>
      <c r="AW149" s="12" t="s">
        <v>33</v>
      </c>
      <c r="AX149" s="12" t="s">
        <v>77</v>
      </c>
      <c r="AY149" s="147" t="s">
        <v>136</v>
      </c>
    </row>
    <row r="150" spans="2:65" s="15" customFormat="1" ht="11.25">
      <c r="B150" s="176"/>
      <c r="D150" s="146" t="s">
        <v>147</v>
      </c>
      <c r="E150" s="177" t="s">
        <v>1</v>
      </c>
      <c r="F150" s="178" t="s">
        <v>167</v>
      </c>
      <c r="H150" s="179">
        <v>0.106</v>
      </c>
      <c r="I150" s="180"/>
      <c r="L150" s="176"/>
      <c r="M150" s="181"/>
      <c r="T150" s="182"/>
      <c r="AT150" s="177" t="s">
        <v>147</v>
      </c>
      <c r="AU150" s="177" t="s">
        <v>145</v>
      </c>
      <c r="AV150" s="15" t="s">
        <v>137</v>
      </c>
      <c r="AW150" s="15" t="s">
        <v>33</v>
      </c>
      <c r="AX150" s="15" t="s">
        <v>77</v>
      </c>
      <c r="AY150" s="177" t="s">
        <v>136</v>
      </c>
    </row>
    <row r="151" spans="2:65" s="14" customFormat="1" ht="11.25">
      <c r="B151" s="170"/>
      <c r="D151" s="146" t="s">
        <v>147</v>
      </c>
      <c r="E151" s="171" t="s">
        <v>1</v>
      </c>
      <c r="F151" s="172" t="s">
        <v>168</v>
      </c>
      <c r="H151" s="171" t="s">
        <v>1</v>
      </c>
      <c r="I151" s="173"/>
      <c r="L151" s="170"/>
      <c r="M151" s="174"/>
      <c r="T151" s="175"/>
      <c r="AT151" s="171" t="s">
        <v>147</v>
      </c>
      <c r="AU151" s="171" t="s">
        <v>145</v>
      </c>
      <c r="AV151" s="14" t="s">
        <v>85</v>
      </c>
      <c r="AW151" s="14" t="s">
        <v>33</v>
      </c>
      <c r="AX151" s="14" t="s">
        <v>77</v>
      </c>
      <c r="AY151" s="171" t="s">
        <v>136</v>
      </c>
    </row>
    <row r="152" spans="2:65" s="12" customFormat="1" ht="11.25">
      <c r="B152" s="145"/>
      <c r="D152" s="146" t="s">
        <v>147</v>
      </c>
      <c r="E152" s="147" t="s">
        <v>1</v>
      </c>
      <c r="F152" s="148" t="s">
        <v>162</v>
      </c>
      <c r="H152" s="149">
        <v>2.4E-2</v>
      </c>
      <c r="I152" s="150"/>
      <c r="L152" s="145"/>
      <c r="M152" s="151"/>
      <c r="T152" s="152"/>
      <c r="AT152" s="147" t="s">
        <v>147</v>
      </c>
      <c r="AU152" s="147" t="s">
        <v>145</v>
      </c>
      <c r="AV152" s="12" t="s">
        <v>145</v>
      </c>
      <c r="AW152" s="12" t="s">
        <v>33</v>
      </c>
      <c r="AX152" s="12" t="s">
        <v>77</v>
      </c>
      <c r="AY152" s="147" t="s">
        <v>136</v>
      </c>
    </row>
    <row r="153" spans="2:65" s="14" customFormat="1" ht="11.25">
      <c r="B153" s="170"/>
      <c r="D153" s="146" t="s">
        <v>147</v>
      </c>
      <c r="E153" s="171" t="s">
        <v>1</v>
      </c>
      <c r="F153" s="172" t="s">
        <v>169</v>
      </c>
      <c r="H153" s="171" t="s">
        <v>1</v>
      </c>
      <c r="I153" s="173"/>
      <c r="L153" s="170"/>
      <c r="M153" s="174"/>
      <c r="T153" s="175"/>
      <c r="AT153" s="171" t="s">
        <v>147</v>
      </c>
      <c r="AU153" s="171" t="s">
        <v>145</v>
      </c>
      <c r="AV153" s="14" t="s">
        <v>85</v>
      </c>
      <c r="AW153" s="14" t="s">
        <v>33</v>
      </c>
      <c r="AX153" s="14" t="s">
        <v>77</v>
      </c>
      <c r="AY153" s="171" t="s">
        <v>136</v>
      </c>
    </row>
    <row r="154" spans="2:65" s="12" customFormat="1" ht="11.25">
      <c r="B154" s="145"/>
      <c r="D154" s="146" t="s">
        <v>147</v>
      </c>
      <c r="E154" s="147" t="s">
        <v>1</v>
      </c>
      <c r="F154" s="148" t="s">
        <v>170</v>
      </c>
      <c r="H154" s="149">
        <v>1.2E-2</v>
      </c>
      <c r="I154" s="150"/>
      <c r="L154" s="145"/>
      <c r="M154" s="151"/>
      <c r="T154" s="152"/>
      <c r="AT154" s="147" t="s">
        <v>147</v>
      </c>
      <c r="AU154" s="147" t="s">
        <v>145</v>
      </c>
      <c r="AV154" s="12" t="s">
        <v>145</v>
      </c>
      <c r="AW154" s="12" t="s">
        <v>33</v>
      </c>
      <c r="AX154" s="12" t="s">
        <v>77</v>
      </c>
      <c r="AY154" s="147" t="s">
        <v>136</v>
      </c>
    </row>
    <row r="155" spans="2:65" s="14" customFormat="1" ht="11.25">
      <c r="B155" s="170"/>
      <c r="D155" s="146" t="s">
        <v>147</v>
      </c>
      <c r="E155" s="171" t="s">
        <v>1</v>
      </c>
      <c r="F155" s="172" t="s">
        <v>171</v>
      </c>
      <c r="H155" s="171" t="s">
        <v>1</v>
      </c>
      <c r="I155" s="173"/>
      <c r="L155" s="170"/>
      <c r="M155" s="174"/>
      <c r="T155" s="175"/>
      <c r="AT155" s="171" t="s">
        <v>147</v>
      </c>
      <c r="AU155" s="171" t="s">
        <v>145</v>
      </c>
      <c r="AV155" s="14" t="s">
        <v>85</v>
      </c>
      <c r="AW155" s="14" t="s">
        <v>33</v>
      </c>
      <c r="AX155" s="14" t="s">
        <v>77</v>
      </c>
      <c r="AY155" s="171" t="s">
        <v>136</v>
      </c>
    </row>
    <row r="156" spans="2:65" s="12" customFormat="1" ht="11.25">
      <c r="B156" s="145"/>
      <c r="D156" s="146" t="s">
        <v>147</v>
      </c>
      <c r="E156" s="147" t="s">
        <v>1</v>
      </c>
      <c r="F156" s="148" t="s">
        <v>164</v>
      </c>
      <c r="H156" s="149">
        <v>3.5999999999999997E-2</v>
      </c>
      <c r="I156" s="150"/>
      <c r="L156" s="145"/>
      <c r="M156" s="151"/>
      <c r="T156" s="152"/>
      <c r="AT156" s="147" t="s">
        <v>147</v>
      </c>
      <c r="AU156" s="147" t="s">
        <v>145</v>
      </c>
      <c r="AV156" s="12" t="s">
        <v>145</v>
      </c>
      <c r="AW156" s="12" t="s">
        <v>33</v>
      </c>
      <c r="AX156" s="12" t="s">
        <v>77</v>
      </c>
      <c r="AY156" s="147" t="s">
        <v>136</v>
      </c>
    </row>
    <row r="157" spans="2:65" s="12" customFormat="1" ht="11.25">
      <c r="B157" s="145"/>
      <c r="D157" s="146" t="s">
        <v>147</v>
      </c>
      <c r="E157" s="147" t="s">
        <v>1</v>
      </c>
      <c r="F157" s="148" t="s">
        <v>172</v>
      </c>
      <c r="H157" s="149">
        <v>2.4E-2</v>
      </c>
      <c r="I157" s="150"/>
      <c r="L157" s="145"/>
      <c r="M157" s="151"/>
      <c r="T157" s="152"/>
      <c r="AT157" s="147" t="s">
        <v>147</v>
      </c>
      <c r="AU157" s="147" t="s">
        <v>145</v>
      </c>
      <c r="AV157" s="12" t="s">
        <v>145</v>
      </c>
      <c r="AW157" s="12" t="s">
        <v>33</v>
      </c>
      <c r="AX157" s="12" t="s">
        <v>77</v>
      </c>
      <c r="AY157" s="147" t="s">
        <v>136</v>
      </c>
    </row>
    <row r="158" spans="2:65" s="15" customFormat="1" ht="11.25">
      <c r="B158" s="176"/>
      <c r="D158" s="146" t="s">
        <v>147</v>
      </c>
      <c r="E158" s="177" t="s">
        <v>1</v>
      </c>
      <c r="F158" s="178" t="s">
        <v>167</v>
      </c>
      <c r="H158" s="179">
        <v>9.6000000000000002E-2</v>
      </c>
      <c r="I158" s="180"/>
      <c r="L158" s="176"/>
      <c r="M158" s="181"/>
      <c r="T158" s="182"/>
      <c r="AT158" s="177" t="s">
        <v>147</v>
      </c>
      <c r="AU158" s="177" t="s">
        <v>145</v>
      </c>
      <c r="AV158" s="15" t="s">
        <v>137</v>
      </c>
      <c r="AW158" s="15" t="s">
        <v>33</v>
      </c>
      <c r="AX158" s="15" t="s">
        <v>77</v>
      </c>
      <c r="AY158" s="177" t="s">
        <v>136</v>
      </c>
    </row>
    <row r="159" spans="2:65" s="13" customFormat="1" ht="11.25">
      <c r="B159" s="153"/>
      <c r="D159" s="146" t="s">
        <v>147</v>
      </c>
      <c r="E159" s="154" t="s">
        <v>1</v>
      </c>
      <c r="F159" s="155" t="s">
        <v>150</v>
      </c>
      <c r="H159" s="156">
        <v>0.20200000000000001</v>
      </c>
      <c r="I159" s="157"/>
      <c r="L159" s="153"/>
      <c r="M159" s="158"/>
      <c r="T159" s="159"/>
      <c r="AT159" s="154" t="s">
        <v>147</v>
      </c>
      <c r="AU159" s="154" t="s">
        <v>145</v>
      </c>
      <c r="AV159" s="13" t="s">
        <v>144</v>
      </c>
      <c r="AW159" s="13" t="s">
        <v>33</v>
      </c>
      <c r="AX159" s="13" t="s">
        <v>85</v>
      </c>
      <c r="AY159" s="154" t="s">
        <v>136</v>
      </c>
    </row>
    <row r="160" spans="2:65" s="1" customFormat="1" ht="33" customHeight="1">
      <c r="B160" s="32"/>
      <c r="C160" s="132" t="s">
        <v>144</v>
      </c>
      <c r="D160" s="132" t="s">
        <v>139</v>
      </c>
      <c r="E160" s="133" t="s">
        <v>173</v>
      </c>
      <c r="F160" s="134" t="s">
        <v>174</v>
      </c>
      <c r="G160" s="135" t="s">
        <v>175</v>
      </c>
      <c r="H160" s="136">
        <v>3</v>
      </c>
      <c r="I160" s="137"/>
      <c r="J160" s="138">
        <f>ROUND(I160*H160,2)</f>
        <v>0</v>
      </c>
      <c r="K160" s="134" t="s">
        <v>143</v>
      </c>
      <c r="L160" s="32"/>
      <c r="M160" s="139" t="s">
        <v>1</v>
      </c>
      <c r="N160" s="140" t="s">
        <v>43</v>
      </c>
      <c r="P160" s="141">
        <f>O160*H160</f>
        <v>0</v>
      </c>
      <c r="Q160" s="141">
        <v>5.3800000000000001E-2</v>
      </c>
      <c r="R160" s="141">
        <f>Q160*H160</f>
        <v>0.16139999999999999</v>
      </c>
      <c r="S160" s="141">
        <v>0</v>
      </c>
      <c r="T160" s="142">
        <f>S160*H160</f>
        <v>0</v>
      </c>
      <c r="AR160" s="143" t="s">
        <v>144</v>
      </c>
      <c r="AT160" s="143" t="s">
        <v>139</v>
      </c>
      <c r="AU160" s="143" t="s">
        <v>145</v>
      </c>
      <c r="AY160" s="17" t="s">
        <v>136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7" t="s">
        <v>145</v>
      </c>
      <c r="BK160" s="144">
        <f>ROUND(I160*H160,2)</f>
        <v>0</v>
      </c>
      <c r="BL160" s="17" t="s">
        <v>144</v>
      </c>
      <c r="BM160" s="143" t="s">
        <v>176</v>
      </c>
    </row>
    <row r="161" spans="2:65" s="12" customFormat="1" ht="11.25">
      <c r="B161" s="145"/>
      <c r="D161" s="146" t="s">
        <v>147</v>
      </c>
      <c r="E161" s="147" t="s">
        <v>1</v>
      </c>
      <c r="F161" s="148" t="s">
        <v>177</v>
      </c>
      <c r="H161" s="149">
        <v>0.69699999999999995</v>
      </c>
      <c r="I161" s="150"/>
      <c r="L161" s="145"/>
      <c r="M161" s="151"/>
      <c r="T161" s="152"/>
      <c r="AT161" s="147" t="s">
        <v>147</v>
      </c>
      <c r="AU161" s="147" t="s">
        <v>145</v>
      </c>
      <c r="AV161" s="12" t="s">
        <v>145</v>
      </c>
      <c r="AW161" s="12" t="s">
        <v>33</v>
      </c>
      <c r="AX161" s="12" t="s">
        <v>77</v>
      </c>
      <c r="AY161" s="147" t="s">
        <v>136</v>
      </c>
    </row>
    <row r="162" spans="2:65" s="12" customFormat="1" ht="11.25">
      <c r="B162" s="145"/>
      <c r="D162" s="146" t="s">
        <v>147</v>
      </c>
      <c r="E162" s="147" t="s">
        <v>1</v>
      </c>
      <c r="F162" s="148" t="s">
        <v>178</v>
      </c>
      <c r="H162" s="149">
        <v>0.88900000000000001</v>
      </c>
      <c r="I162" s="150"/>
      <c r="L162" s="145"/>
      <c r="M162" s="151"/>
      <c r="T162" s="152"/>
      <c r="AT162" s="147" t="s">
        <v>147</v>
      </c>
      <c r="AU162" s="147" t="s">
        <v>145</v>
      </c>
      <c r="AV162" s="12" t="s">
        <v>145</v>
      </c>
      <c r="AW162" s="12" t="s">
        <v>33</v>
      </c>
      <c r="AX162" s="12" t="s">
        <v>77</v>
      </c>
      <c r="AY162" s="147" t="s">
        <v>136</v>
      </c>
    </row>
    <row r="163" spans="2:65" s="12" customFormat="1" ht="11.25">
      <c r="B163" s="145"/>
      <c r="D163" s="146" t="s">
        <v>147</v>
      </c>
      <c r="E163" s="147" t="s">
        <v>1</v>
      </c>
      <c r="F163" s="148" t="s">
        <v>179</v>
      </c>
      <c r="H163" s="149">
        <v>0.747</v>
      </c>
      <c r="I163" s="150"/>
      <c r="L163" s="145"/>
      <c r="M163" s="151"/>
      <c r="T163" s="152"/>
      <c r="AT163" s="147" t="s">
        <v>147</v>
      </c>
      <c r="AU163" s="147" t="s">
        <v>145</v>
      </c>
      <c r="AV163" s="12" t="s">
        <v>145</v>
      </c>
      <c r="AW163" s="12" t="s">
        <v>33</v>
      </c>
      <c r="AX163" s="12" t="s">
        <v>77</v>
      </c>
      <c r="AY163" s="147" t="s">
        <v>136</v>
      </c>
    </row>
    <row r="164" spans="2:65" s="12" customFormat="1" ht="11.25">
      <c r="B164" s="145"/>
      <c r="D164" s="146" t="s">
        <v>147</v>
      </c>
      <c r="E164" s="147" t="s">
        <v>1</v>
      </c>
      <c r="F164" s="148" t="s">
        <v>180</v>
      </c>
      <c r="H164" s="149">
        <v>0.66700000000000004</v>
      </c>
      <c r="I164" s="150"/>
      <c r="L164" s="145"/>
      <c r="M164" s="151"/>
      <c r="T164" s="152"/>
      <c r="AT164" s="147" t="s">
        <v>147</v>
      </c>
      <c r="AU164" s="147" t="s">
        <v>145</v>
      </c>
      <c r="AV164" s="12" t="s">
        <v>145</v>
      </c>
      <c r="AW164" s="12" t="s">
        <v>33</v>
      </c>
      <c r="AX164" s="12" t="s">
        <v>77</v>
      </c>
      <c r="AY164" s="147" t="s">
        <v>136</v>
      </c>
    </row>
    <row r="165" spans="2:65" s="13" customFormat="1" ht="11.25">
      <c r="B165" s="153"/>
      <c r="D165" s="146" t="s">
        <v>147</v>
      </c>
      <c r="E165" s="154" t="s">
        <v>1</v>
      </c>
      <c r="F165" s="155" t="s">
        <v>150</v>
      </c>
      <c r="H165" s="156">
        <v>3</v>
      </c>
      <c r="I165" s="157"/>
      <c r="L165" s="153"/>
      <c r="M165" s="158"/>
      <c r="T165" s="159"/>
      <c r="AT165" s="154" t="s">
        <v>147</v>
      </c>
      <c r="AU165" s="154" t="s">
        <v>145</v>
      </c>
      <c r="AV165" s="13" t="s">
        <v>144</v>
      </c>
      <c r="AW165" s="13" t="s">
        <v>33</v>
      </c>
      <c r="AX165" s="13" t="s">
        <v>85</v>
      </c>
      <c r="AY165" s="154" t="s">
        <v>136</v>
      </c>
    </row>
    <row r="166" spans="2:65" s="1" customFormat="1" ht="24.2" customHeight="1">
      <c r="B166" s="32"/>
      <c r="C166" s="132" t="s">
        <v>181</v>
      </c>
      <c r="D166" s="132" t="s">
        <v>139</v>
      </c>
      <c r="E166" s="133" t="s">
        <v>182</v>
      </c>
      <c r="F166" s="134" t="s">
        <v>183</v>
      </c>
      <c r="G166" s="135" t="s">
        <v>175</v>
      </c>
      <c r="H166" s="136">
        <v>4.7300000000000004</v>
      </c>
      <c r="I166" s="137"/>
      <c r="J166" s="138">
        <f>ROUND(I166*H166,2)</f>
        <v>0</v>
      </c>
      <c r="K166" s="134" t="s">
        <v>143</v>
      </c>
      <c r="L166" s="32"/>
      <c r="M166" s="139" t="s">
        <v>1</v>
      </c>
      <c r="N166" s="140" t="s">
        <v>43</v>
      </c>
      <c r="P166" s="141">
        <f>O166*H166</f>
        <v>0</v>
      </c>
      <c r="Q166" s="141">
        <v>5.2499999999999998E-2</v>
      </c>
      <c r="R166" s="141">
        <f>Q166*H166</f>
        <v>0.24832500000000002</v>
      </c>
      <c r="S166" s="141">
        <v>0</v>
      </c>
      <c r="T166" s="142">
        <f>S166*H166</f>
        <v>0</v>
      </c>
      <c r="AR166" s="143" t="s">
        <v>144</v>
      </c>
      <c r="AT166" s="143" t="s">
        <v>139</v>
      </c>
      <c r="AU166" s="143" t="s">
        <v>145</v>
      </c>
      <c r="AY166" s="17" t="s">
        <v>136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7" t="s">
        <v>145</v>
      </c>
      <c r="BK166" s="144">
        <f>ROUND(I166*H166,2)</f>
        <v>0</v>
      </c>
      <c r="BL166" s="17" t="s">
        <v>144</v>
      </c>
      <c r="BM166" s="143" t="s">
        <v>184</v>
      </c>
    </row>
    <row r="167" spans="2:65" s="14" customFormat="1" ht="11.25">
      <c r="B167" s="170"/>
      <c r="D167" s="146" t="s">
        <v>147</v>
      </c>
      <c r="E167" s="171" t="s">
        <v>1</v>
      </c>
      <c r="F167" s="172" t="s">
        <v>185</v>
      </c>
      <c r="H167" s="171" t="s">
        <v>1</v>
      </c>
      <c r="I167" s="173"/>
      <c r="L167" s="170"/>
      <c r="M167" s="174"/>
      <c r="T167" s="175"/>
      <c r="AT167" s="171" t="s">
        <v>147</v>
      </c>
      <c r="AU167" s="171" t="s">
        <v>145</v>
      </c>
      <c r="AV167" s="14" t="s">
        <v>85</v>
      </c>
      <c r="AW167" s="14" t="s">
        <v>33</v>
      </c>
      <c r="AX167" s="14" t="s">
        <v>77</v>
      </c>
      <c r="AY167" s="171" t="s">
        <v>136</v>
      </c>
    </row>
    <row r="168" spans="2:65" s="12" customFormat="1" ht="11.25">
      <c r="B168" s="145"/>
      <c r="D168" s="146" t="s">
        <v>147</v>
      </c>
      <c r="E168" s="147" t="s">
        <v>1</v>
      </c>
      <c r="F168" s="148" t="s">
        <v>186</v>
      </c>
      <c r="H168" s="149">
        <v>4.7300000000000004</v>
      </c>
      <c r="I168" s="150"/>
      <c r="L168" s="145"/>
      <c r="M168" s="151"/>
      <c r="T168" s="152"/>
      <c r="AT168" s="147" t="s">
        <v>147</v>
      </c>
      <c r="AU168" s="147" t="s">
        <v>145</v>
      </c>
      <c r="AV168" s="12" t="s">
        <v>145</v>
      </c>
      <c r="AW168" s="12" t="s">
        <v>33</v>
      </c>
      <c r="AX168" s="12" t="s">
        <v>85</v>
      </c>
      <c r="AY168" s="147" t="s">
        <v>136</v>
      </c>
    </row>
    <row r="169" spans="2:65" s="1" customFormat="1" ht="24.2" customHeight="1">
      <c r="B169" s="32"/>
      <c r="C169" s="132" t="s">
        <v>187</v>
      </c>
      <c r="D169" s="132" t="s">
        <v>139</v>
      </c>
      <c r="E169" s="133" t="s">
        <v>188</v>
      </c>
      <c r="F169" s="134" t="s">
        <v>189</v>
      </c>
      <c r="G169" s="135" t="s">
        <v>175</v>
      </c>
      <c r="H169" s="136">
        <v>5.4379999999999997</v>
      </c>
      <c r="I169" s="137"/>
      <c r="J169" s="138">
        <f>ROUND(I169*H169,2)</f>
        <v>0</v>
      </c>
      <c r="K169" s="134" t="s">
        <v>143</v>
      </c>
      <c r="L169" s="32"/>
      <c r="M169" s="139" t="s">
        <v>1</v>
      </c>
      <c r="N169" s="140" t="s">
        <v>43</v>
      </c>
      <c r="P169" s="141">
        <f>O169*H169</f>
        <v>0</v>
      </c>
      <c r="Q169" s="141">
        <v>6.1719999999999997E-2</v>
      </c>
      <c r="R169" s="141">
        <f>Q169*H169</f>
        <v>0.33563335999999999</v>
      </c>
      <c r="S169" s="141">
        <v>0</v>
      </c>
      <c r="T169" s="142">
        <f>S169*H169</f>
        <v>0</v>
      </c>
      <c r="AR169" s="143" t="s">
        <v>144</v>
      </c>
      <c r="AT169" s="143" t="s">
        <v>139</v>
      </c>
      <c r="AU169" s="143" t="s">
        <v>145</v>
      </c>
      <c r="AY169" s="17" t="s">
        <v>136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7" t="s">
        <v>145</v>
      </c>
      <c r="BK169" s="144">
        <f>ROUND(I169*H169,2)</f>
        <v>0</v>
      </c>
      <c r="BL169" s="17" t="s">
        <v>144</v>
      </c>
      <c r="BM169" s="143" t="s">
        <v>190</v>
      </c>
    </row>
    <row r="170" spans="2:65" s="14" customFormat="1" ht="11.25">
      <c r="B170" s="170"/>
      <c r="D170" s="146" t="s">
        <v>147</v>
      </c>
      <c r="E170" s="171" t="s">
        <v>1</v>
      </c>
      <c r="F170" s="172" t="s">
        <v>191</v>
      </c>
      <c r="H170" s="171" t="s">
        <v>1</v>
      </c>
      <c r="I170" s="173"/>
      <c r="L170" s="170"/>
      <c r="M170" s="174"/>
      <c r="T170" s="175"/>
      <c r="AT170" s="171" t="s">
        <v>147</v>
      </c>
      <c r="AU170" s="171" t="s">
        <v>145</v>
      </c>
      <c r="AV170" s="14" t="s">
        <v>85</v>
      </c>
      <c r="AW170" s="14" t="s">
        <v>33</v>
      </c>
      <c r="AX170" s="14" t="s">
        <v>77</v>
      </c>
      <c r="AY170" s="171" t="s">
        <v>136</v>
      </c>
    </row>
    <row r="171" spans="2:65" s="12" customFormat="1" ht="11.25">
      <c r="B171" s="145"/>
      <c r="D171" s="146" t="s">
        <v>147</v>
      </c>
      <c r="E171" s="147" t="s">
        <v>1</v>
      </c>
      <c r="F171" s="148" t="s">
        <v>192</v>
      </c>
      <c r="H171" s="149">
        <v>5.4379999999999997</v>
      </c>
      <c r="I171" s="150"/>
      <c r="L171" s="145"/>
      <c r="M171" s="151"/>
      <c r="T171" s="152"/>
      <c r="AT171" s="147" t="s">
        <v>147</v>
      </c>
      <c r="AU171" s="147" t="s">
        <v>145</v>
      </c>
      <c r="AV171" s="12" t="s">
        <v>145</v>
      </c>
      <c r="AW171" s="12" t="s">
        <v>33</v>
      </c>
      <c r="AX171" s="12" t="s">
        <v>85</v>
      </c>
      <c r="AY171" s="147" t="s">
        <v>136</v>
      </c>
    </row>
    <row r="172" spans="2:65" s="1" customFormat="1" ht="24.2" customHeight="1">
      <c r="B172" s="32"/>
      <c r="C172" s="132" t="s">
        <v>193</v>
      </c>
      <c r="D172" s="132" t="s">
        <v>139</v>
      </c>
      <c r="E172" s="133" t="s">
        <v>194</v>
      </c>
      <c r="F172" s="134" t="s">
        <v>195</v>
      </c>
      <c r="G172" s="135" t="s">
        <v>196</v>
      </c>
      <c r="H172" s="136">
        <v>12.5</v>
      </c>
      <c r="I172" s="137"/>
      <c r="J172" s="138">
        <f>ROUND(I172*H172,2)</f>
        <v>0</v>
      </c>
      <c r="K172" s="134" t="s">
        <v>143</v>
      </c>
      <c r="L172" s="32"/>
      <c r="M172" s="139" t="s">
        <v>1</v>
      </c>
      <c r="N172" s="140" t="s">
        <v>43</v>
      </c>
      <c r="P172" s="141">
        <f>O172*H172</f>
        <v>0</v>
      </c>
      <c r="Q172" s="141">
        <v>1.3999999999999999E-4</v>
      </c>
      <c r="R172" s="141">
        <f>Q172*H172</f>
        <v>1.7499999999999998E-3</v>
      </c>
      <c r="S172" s="141">
        <v>0</v>
      </c>
      <c r="T172" s="142">
        <f>S172*H172</f>
        <v>0</v>
      </c>
      <c r="AR172" s="143" t="s">
        <v>144</v>
      </c>
      <c r="AT172" s="143" t="s">
        <v>139</v>
      </c>
      <c r="AU172" s="143" t="s">
        <v>145</v>
      </c>
      <c r="AY172" s="17" t="s">
        <v>136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7" t="s">
        <v>145</v>
      </c>
      <c r="BK172" s="144">
        <f>ROUND(I172*H172,2)</f>
        <v>0</v>
      </c>
      <c r="BL172" s="17" t="s">
        <v>144</v>
      </c>
      <c r="BM172" s="143" t="s">
        <v>197</v>
      </c>
    </row>
    <row r="173" spans="2:65" s="14" customFormat="1" ht="11.25">
      <c r="B173" s="170"/>
      <c r="D173" s="146" t="s">
        <v>147</v>
      </c>
      <c r="E173" s="171" t="s">
        <v>1</v>
      </c>
      <c r="F173" s="172" t="s">
        <v>191</v>
      </c>
      <c r="H173" s="171" t="s">
        <v>1</v>
      </c>
      <c r="I173" s="173"/>
      <c r="L173" s="170"/>
      <c r="M173" s="174"/>
      <c r="T173" s="175"/>
      <c r="AT173" s="171" t="s">
        <v>147</v>
      </c>
      <c r="AU173" s="171" t="s">
        <v>145</v>
      </c>
      <c r="AV173" s="14" t="s">
        <v>85</v>
      </c>
      <c r="AW173" s="14" t="s">
        <v>33</v>
      </c>
      <c r="AX173" s="14" t="s">
        <v>77</v>
      </c>
      <c r="AY173" s="171" t="s">
        <v>136</v>
      </c>
    </row>
    <row r="174" spans="2:65" s="12" customFormat="1" ht="11.25">
      <c r="B174" s="145"/>
      <c r="D174" s="146" t="s">
        <v>147</v>
      </c>
      <c r="E174" s="147" t="s">
        <v>1</v>
      </c>
      <c r="F174" s="148" t="s">
        <v>198</v>
      </c>
      <c r="H174" s="149">
        <v>6.5</v>
      </c>
      <c r="I174" s="150"/>
      <c r="L174" s="145"/>
      <c r="M174" s="151"/>
      <c r="T174" s="152"/>
      <c r="AT174" s="147" t="s">
        <v>147</v>
      </c>
      <c r="AU174" s="147" t="s">
        <v>145</v>
      </c>
      <c r="AV174" s="12" t="s">
        <v>145</v>
      </c>
      <c r="AW174" s="12" t="s">
        <v>33</v>
      </c>
      <c r="AX174" s="12" t="s">
        <v>77</v>
      </c>
      <c r="AY174" s="147" t="s">
        <v>136</v>
      </c>
    </row>
    <row r="175" spans="2:65" s="14" customFormat="1" ht="11.25">
      <c r="B175" s="170"/>
      <c r="D175" s="146" t="s">
        <v>147</v>
      </c>
      <c r="E175" s="171" t="s">
        <v>1</v>
      </c>
      <c r="F175" s="172" t="s">
        <v>185</v>
      </c>
      <c r="H175" s="171" t="s">
        <v>1</v>
      </c>
      <c r="I175" s="173"/>
      <c r="L175" s="170"/>
      <c r="M175" s="174"/>
      <c r="T175" s="175"/>
      <c r="AT175" s="171" t="s">
        <v>147</v>
      </c>
      <c r="AU175" s="171" t="s">
        <v>145</v>
      </c>
      <c r="AV175" s="14" t="s">
        <v>85</v>
      </c>
      <c r="AW175" s="14" t="s">
        <v>33</v>
      </c>
      <c r="AX175" s="14" t="s">
        <v>77</v>
      </c>
      <c r="AY175" s="171" t="s">
        <v>136</v>
      </c>
    </row>
    <row r="176" spans="2:65" s="12" customFormat="1" ht="11.25">
      <c r="B176" s="145"/>
      <c r="D176" s="146" t="s">
        <v>147</v>
      </c>
      <c r="E176" s="147" t="s">
        <v>1</v>
      </c>
      <c r="F176" s="148" t="s">
        <v>199</v>
      </c>
      <c r="H176" s="149">
        <v>6</v>
      </c>
      <c r="I176" s="150"/>
      <c r="L176" s="145"/>
      <c r="M176" s="151"/>
      <c r="T176" s="152"/>
      <c r="AT176" s="147" t="s">
        <v>147</v>
      </c>
      <c r="AU176" s="147" t="s">
        <v>145</v>
      </c>
      <c r="AV176" s="12" t="s">
        <v>145</v>
      </c>
      <c r="AW176" s="12" t="s">
        <v>33</v>
      </c>
      <c r="AX176" s="12" t="s">
        <v>77</v>
      </c>
      <c r="AY176" s="147" t="s">
        <v>136</v>
      </c>
    </row>
    <row r="177" spans="2:65" s="13" customFormat="1" ht="11.25">
      <c r="B177" s="153"/>
      <c r="D177" s="146" t="s">
        <v>147</v>
      </c>
      <c r="E177" s="154" t="s">
        <v>1</v>
      </c>
      <c r="F177" s="155" t="s">
        <v>150</v>
      </c>
      <c r="H177" s="156">
        <v>12.5</v>
      </c>
      <c r="I177" s="157"/>
      <c r="L177" s="153"/>
      <c r="M177" s="158"/>
      <c r="T177" s="159"/>
      <c r="AT177" s="154" t="s">
        <v>147</v>
      </c>
      <c r="AU177" s="154" t="s">
        <v>145</v>
      </c>
      <c r="AV177" s="13" t="s">
        <v>144</v>
      </c>
      <c r="AW177" s="13" t="s">
        <v>33</v>
      </c>
      <c r="AX177" s="13" t="s">
        <v>85</v>
      </c>
      <c r="AY177" s="154" t="s">
        <v>136</v>
      </c>
    </row>
    <row r="178" spans="2:65" s="1" customFormat="1" ht="24.2" customHeight="1">
      <c r="B178" s="32"/>
      <c r="C178" s="132" t="s">
        <v>154</v>
      </c>
      <c r="D178" s="132" t="s">
        <v>139</v>
      </c>
      <c r="E178" s="133" t="s">
        <v>200</v>
      </c>
      <c r="F178" s="134" t="s">
        <v>201</v>
      </c>
      <c r="G178" s="135" t="s">
        <v>175</v>
      </c>
      <c r="H178" s="136">
        <v>5.65</v>
      </c>
      <c r="I178" s="137"/>
      <c r="J178" s="138">
        <f>ROUND(I178*H178,2)</f>
        <v>0</v>
      </c>
      <c r="K178" s="134" t="s">
        <v>143</v>
      </c>
      <c r="L178" s="32"/>
      <c r="M178" s="139" t="s">
        <v>1</v>
      </c>
      <c r="N178" s="140" t="s">
        <v>43</v>
      </c>
      <c r="P178" s="141">
        <f>O178*H178</f>
        <v>0</v>
      </c>
      <c r="Q178" s="141">
        <v>0.17818000000000001</v>
      </c>
      <c r="R178" s="141">
        <f>Q178*H178</f>
        <v>1.0067170000000001</v>
      </c>
      <c r="S178" s="141">
        <v>0</v>
      </c>
      <c r="T178" s="142">
        <f>S178*H178</f>
        <v>0</v>
      </c>
      <c r="AR178" s="143" t="s">
        <v>144</v>
      </c>
      <c r="AT178" s="143" t="s">
        <v>139</v>
      </c>
      <c r="AU178" s="143" t="s">
        <v>145</v>
      </c>
      <c r="AY178" s="17" t="s">
        <v>136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7" t="s">
        <v>145</v>
      </c>
      <c r="BK178" s="144">
        <f>ROUND(I178*H178,2)</f>
        <v>0</v>
      </c>
      <c r="BL178" s="17" t="s">
        <v>144</v>
      </c>
      <c r="BM178" s="143" t="s">
        <v>202</v>
      </c>
    </row>
    <row r="179" spans="2:65" s="14" customFormat="1" ht="11.25">
      <c r="B179" s="170"/>
      <c r="D179" s="146" t="s">
        <v>147</v>
      </c>
      <c r="E179" s="171" t="s">
        <v>1</v>
      </c>
      <c r="F179" s="172" t="s">
        <v>160</v>
      </c>
      <c r="H179" s="171" t="s">
        <v>1</v>
      </c>
      <c r="I179" s="173"/>
      <c r="L179" s="170"/>
      <c r="M179" s="174"/>
      <c r="T179" s="175"/>
      <c r="AT179" s="171" t="s">
        <v>147</v>
      </c>
      <c r="AU179" s="171" t="s">
        <v>145</v>
      </c>
      <c r="AV179" s="14" t="s">
        <v>85</v>
      </c>
      <c r="AW179" s="14" t="s">
        <v>33</v>
      </c>
      <c r="AX179" s="14" t="s">
        <v>77</v>
      </c>
      <c r="AY179" s="171" t="s">
        <v>136</v>
      </c>
    </row>
    <row r="180" spans="2:65" s="14" customFormat="1" ht="11.25">
      <c r="B180" s="170"/>
      <c r="D180" s="146" t="s">
        <v>147</v>
      </c>
      <c r="E180" s="171" t="s">
        <v>1</v>
      </c>
      <c r="F180" s="172" t="s">
        <v>161</v>
      </c>
      <c r="H180" s="171" t="s">
        <v>1</v>
      </c>
      <c r="I180" s="173"/>
      <c r="L180" s="170"/>
      <c r="M180" s="174"/>
      <c r="T180" s="175"/>
      <c r="AT180" s="171" t="s">
        <v>147</v>
      </c>
      <c r="AU180" s="171" t="s">
        <v>145</v>
      </c>
      <c r="AV180" s="14" t="s">
        <v>85</v>
      </c>
      <c r="AW180" s="14" t="s">
        <v>33</v>
      </c>
      <c r="AX180" s="14" t="s">
        <v>77</v>
      </c>
      <c r="AY180" s="171" t="s">
        <v>136</v>
      </c>
    </row>
    <row r="181" spans="2:65" s="12" customFormat="1" ht="11.25">
      <c r="B181" s="145"/>
      <c r="D181" s="146" t="s">
        <v>147</v>
      </c>
      <c r="E181" s="147" t="s">
        <v>1</v>
      </c>
      <c r="F181" s="148" t="s">
        <v>203</v>
      </c>
      <c r="H181" s="149">
        <v>0.6</v>
      </c>
      <c r="I181" s="150"/>
      <c r="L181" s="145"/>
      <c r="M181" s="151"/>
      <c r="T181" s="152"/>
      <c r="AT181" s="147" t="s">
        <v>147</v>
      </c>
      <c r="AU181" s="147" t="s">
        <v>145</v>
      </c>
      <c r="AV181" s="12" t="s">
        <v>145</v>
      </c>
      <c r="AW181" s="12" t="s">
        <v>33</v>
      </c>
      <c r="AX181" s="12" t="s">
        <v>77</v>
      </c>
      <c r="AY181" s="147" t="s">
        <v>136</v>
      </c>
    </row>
    <row r="182" spans="2:65" s="14" customFormat="1" ht="11.25">
      <c r="B182" s="170"/>
      <c r="D182" s="146" t="s">
        <v>147</v>
      </c>
      <c r="E182" s="171" t="s">
        <v>1</v>
      </c>
      <c r="F182" s="172" t="s">
        <v>191</v>
      </c>
      <c r="H182" s="171" t="s">
        <v>1</v>
      </c>
      <c r="I182" s="173"/>
      <c r="L182" s="170"/>
      <c r="M182" s="174"/>
      <c r="T182" s="175"/>
      <c r="AT182" s="171" t="s">
        <v>147</v>
      </c>
      <c r="AU182" s="171" t="s">
        <v>145</v>
      </c>
      <c r="AV182" s="14" t="s">
        <v>85</v>
      </c>
      <c r="AW182" s="14" t="s">
        <v>33</v>
      </c>
      <c r="AX182" s="14" t="s">
        <v>77</v>
      </c>
      <c r="AY182" s="171" t="s">
        <v>136</v>
      </c>
    </row>
    <row r="183" spans="2:65" s="12" customFormat="1" ht="11.25">
      <c r="B183" s="145"/>
      <c r="D183" s="146" t="s">
        <v>147</v>
      </c>
      <c r="E183" s="147" t="s">
        <v>1</v>
      </c>
      <c r="F183" s="148" t="s">
        <v>203</v>
      </c>
      <c r="H183" s="149">
        <v>0.6</v>
      </c>
      <c r="I183" s="150"/>
      <c r="L183" s="145"/>
      <c r="M183" s="151"/>
      <c r="T183" s="152"/>
      <c r="AT183" s="147" t="s">
        <v>147</v>
      </c>
      <c r="AU183" s="147" t="s">
        <v>145</v>
      </c>
      <c r="AV183" s="12" t="s">
        <v>145</v>
      </c>
      <c r="AW183" s="12" t="s">
        <v>33</v>
      </c>
      <c r="AX183" s="12" t="s">
        <v>77</v>
      </c>
      <c r="AY183" s="147" t="s">
        <v>136</v>
      </c>
    </row>
    <row r="184" spans="2:65" s="14" customFormat="1" ht="11.25">
      <c r="B184" s="170"/>
      <c r="D184" s="146" t="s">
        <v>147</v>
      </c>
      <c r="E184" s="171" t="s">
        <v>1</v>
      </c>
      <c r="F184" s="172" t="s">
        <v>204</v>
      </c>
      <c r="H184" s="171" t="s">
        <v>1</v>
      </c>
      <c r="I184" s="173"/>
      <c r="L184" s="170"/>
      <c r="M184" s="174"/>
      <c r="T184" s="175"/>
      <c r="AT184" s="171" t="s">
        <v>147</v>
      </c>
      <c r="AU184" s="171" t="s">
        <v>145</v>
      </c>
      <c r="AV184" s="14" t="s">
        <v>85</v>
      </c>
      <c r="AW184" s="14" t="s">
        <v>33</v>
      </c>
      <c r="AX184" s="14" t="s">
        <v>77</v>
      </c>
      <c r="AY184" s="171" t="s">
        <v>136</v>
      </c>
    </row>
    <row r="185" spans="2:65" s="12" customFormat="1" ht="11.25">
      <c r="B185" s="145"/>
      <c r="D185" s="146" t="s">
        <v>147</v>
      </c>
      <c r="E185" s="147" t="s">
        <v>1</v>
      </c>
      <c r="F185" s="148" t="s">
        <v>205</v>
      </c>
      <c r="H185" s="149">
        <v>0.9</v>
      </c>
      <c r="I185" s="150"/>
      <c r="L185" s="145"/>
      <c r="M185" s="151"/>
      <c r="T185" s="152"/>
      <c r="AT185" s="147" t="s">
        <v>147</v>
      </c>
      <c r="AU185" s="147" t="s">
        <v>145</v>
      </c>
      <c r="AV185" s="12" t="s">
        <v>145</v>
      </c>
      <c r="AW185" s="12" t="s">
        <v>33</v>
      </c>
      <c r="AX185" s="12" t="s">
        <v>77</v>
      </c>
      <c r="AY185" s="147" t="s">
        <v>136</v>
      </c>
    </row>
    <row r="186" spans="2:65" s="14" customFormat="1" ht="11.25">
      <c r="B186" s="170"/>
      <c r="D186" s="146" t="s">
        <v>147</v>
      </c>
      <c r="E186" s="171" t="s">
        <v>1</v>
      </c>
      <c r="F186" s="172" t="s">
        <v>206</v>
      </c>
      <c r="H186" s="171" t="s">
        <v>1</v>
      </c>
      <c r="I186" s="173"/>
      <c r="L186" s="170"/>
      <c r="M186" s="174"/>
      <c r="T186" s="175"/>
      <c r="AT186" s="171" t="s">
        <v>147</v>
      </c>
      <c r="AU186" s="171" t="s">
        <v>145</v>
      </c>
      <c r="AV186" s="14" t="s">
        <v>85</v>
      </c>
      <c r="AW186" s="14" t="s">
        <v>33</v>
      </c>
      <c r="AX186" s="14" t="s">
        <v>77</v>
      </c>
      <c r="AY186" s="171" t="s">
        <v>136</v>
      </c>
    </row>
    <row r="187" spans="2:65" s="12" customFormat="1" ht="11.25">
      <c r="B187" s="145"/>
      <c r="D187" s="146" t="s">
        <v>147</v>
      </c>
      <c r="E187" s="147" t="s">
        <v>1</v>
      </c>
      <c r="F187" s="148" t="s">
        <v>207</v>
      </c>
      <c r="H187" s="149">
        <v>0.85</v>
      </c>
      <c r="I187" s="150"/>
      <c r="L187" s="145"/>
      <c r="M187" s="151"/>
      <c r="T187" s="152"/>
      <c r="AT187" s="147" t="s">
        <v>147</v>
      </c>
      <c r="AU187" s="147" t="s">
        <v>145</v>
      </c>
      <c r="AV187" s="12" t="s">
        <v>145</v>
      </c>
      <c r="AW187" s="12" t="s">
        <v>33</v>
      </c>
      <c r="AX187" s="12" t="s">
        <v>77</v>
      </c>
      <c r="AY187" s="147" t="s">
        <v>136</v>
      </c>
    </row>
    <row r="188" spans="2:65" s="15" customFormat="1" ht="11.25">
      <c r="B188" s="176"/>
      <c r="D188" s="146" t="s">
        <v>147</v>
      </c>
      <c r="E188" s="177" t="s">
        <v>1</v>
      </c>
      <c r="F188" s="178" t="s">
        <v>167</v>
      </c>
      <c r="H188" s="179">
        <v>2.95</v>
      </c>
      <c r="I188" s="180"/>
      <c r="L188" s="176"/>
      <c r="M188" s="181"/>
      <c r="T188" s="182"/>
      <c r="AT188" s="177" t="s">
        <v>147</v>
      </c>
      <c r="AU188" s="177" t="s">
        <v>145</v>
      </c>
      <c r="AV188" s="15" t="s">
        <v>137</v>
      </c>
      <c r="AW188" s="15" t="s">
        <v>33</v>
      </c>
      <c r="AX188" s="15" t="s">
        <v>77</v>
      </c>
      <c r="AY188" s="177" t="s">
        <v>136</v>
      </c>
    </row>
    <row r="189" spans="2:65" s="14" customFormat="1" ht="11.25">
      <c r="B189" s="170"/>
      <c r="D189" s="146" t="s">
        <v>147</v>
      </c>
      <c r="E189" s="171" t="s">
        <v>1</v>
      </c>
      <c r="F189" s="172" t="s">
        <v>168</v>
      </c>
      <c r="H189" s="171" t="s">
        <v>1</v>
      </c>
      <c r="I189" s="173"/>
      <c r="L189" s="170"/>
      <c r="M189" s="174"/>
      <c r="T189" s="175"/>
      <c r="AT189" s="171" t="s">
        <v>147</v>
      </c>
      <c r="AU189" s="171" t="s">
        <v>145</v>
      </c>
      <c r="AV189" s="14" t="s">
        <v>85</v>
      </c>
      <c r="AW189" s="14" t="s">
        <v>33</v>
      </c>
      <c r="AX189" s="14" t="s">
        <v>77</v>
      </c>
      <c r="AY189" s="171" t="s">
        <v>136</v>
      </c>
    </row>
    <row r="190" spans="2:65" s="12" customFormat="1" ht="11.25">
      <c r="B190" s="145"/>
      <c r="D190" s="146" t="s">
        <v>147</v>
      </c>
      <c r="E190" s="147" t="s">
        <v>1</v>
      </c>
      <c r="F190" s="148" t="s">
        <v>203</v>
      </c>
      <c r="H190" s="149">
        <v>0.6</v>
      </c>
      <c r="I190" s="150"/>
      <c r="L190" s="145"/>
      <c r="M190" s="151"/>
      <c r="T190" s="152"/>
      <c r="AT190" s="147" t="s">
        <v>147</v>
      </c>
      <c r="AU190" s="147" t="s">
        <v>145</v>
      </c>
      <c r="AV190" s="12" t="s">
        <v>145</v>
      </c>
      <c r="AW190" s="12" t="s">
        <v>33</v>
      </c>
      <c r="AX190" s="12" t="s">
        <v>77</v>
      </c>
      <c r="AY190" s="147" t="s">
        <v>136</v>
      </c>
    </row>
    <row r="191" spans="2:65" s="14" customFormat="1" ht="11.25">
      <c r="B191" s="170"/>
      <c r="D191" s="146" t="s">
        <v>147</v>
      </c>
      <c r="E191" s="171" t="s">
        <v>1</v>
      </c>
      <c r="F191" s="172" t="s">
        <v>169</v>
      </c>
      <c r="H191" s="171" t="s">
        <v>1</v>
      </c>
      <c r="I191" s="173"/>
      <c r="L191" s="170"/>
      <c r="M191" s="174"/>
      <c r="T191" s="175"/>
      <c r="AT191" s="171" t="s">
        <v>147</v>
      </c>
      <c r="AU191" s="171" t="s">
        <v>145</v>
      </c>
      <c r="AV191" s="14" t="s">
        <v>85</v>
      </c>
      <c r="AW191" s="14" t="s">
        <v>33</v>
      </c>
      <c r="AX191" s="14" t="s">
        <v>77</v>
      </c>
      <c r="AY191" s="171" t="s">
        <v>136</v>
      </c>
    </row>
    <row r="192" spans="2:65" s="12" customFormat="1" ht="11.25">
      <c r="B192" s="145"/>
      <c r="D192" s="146" t="s">
        <v>147</v>
      </c>
      <c r="E192" s="147" t="s">
        <v>1</v>
      </c>
      <c r="F192" s="148" t="s">
        <v>203</v>
      </c>
      <c r="H192" s="149">
        <v>0.6</v>
      </c>
      <c r="I192" s="150"/>
      <c r="L192" s="145"/>
      <c r="M192" s="151"/>
      <c r="T192" s="152"/>
      <c r="AT192" s="147" t="s">
        <v>147</v>
      </c>
      <c r="AU192" s="147" t="s">
        <v>145</v>
      </c>
      <c r="AV192" s="12" t="s">
        <v>145</v>
      </c>
      <c r="AW192" s="12" t="s">
        <v>33</v>
      </c>
      <c r="AX192" s="12" t="s">
        <v>77</v>
      </c>
      <c r="AY192" s="147" t="s">
        <v>136</v>
      </c>
    </row>
    <row r="193" spans="2:65" s="14" customFormat="1" ht="11.25">
      <c r="B193" s="170"/>
      <c r="D193" s="146" t="s">
        <v>147</v>
      </c>
      <c r="E193" s="171" t="s">
        <v>1</v>
      </c>
      <c r="F193" s="172" t="s">
        <v>208</v>
      </c>
      <c r="H193" s="171" t="s">
        <v>1</v>
      </c>
      <c r="I193" s="173"/>
      <c r="L193" s="170"/>
      <c r="M193" s="174"/>
      <c r="T193" s="175"/>
      <c r="AT193" s="171" t="s">
        <v>147</v>
      </c>
      <c r="AU193" s="171" t="s">
        <v>145</v>
      </c>
      <c r="AV193" s="14" t="s">
        <v>85</v>
      </c>
      <c r="AW193" s="14" t="s">
        <v>33</v>
      </c>
      <c r="AX193" s="14" t="s">
        <v>77</v>
      </c>
      <c r="AY193" s="171" t="s">
        <v>136</v>
      </c>
    </row>
    <row r="194" spans="2:65" s="12" customFormat="1" ht="11.25">
      <c r="B194" s="145"/>
      <c r="D194" s="146" t="s">
        <v>147</v>
      </c>
      <c r="E194" s="147" t="s">
        <v>1</v>
      </c>
      <c r="F194" s="148" t="s">
        <v>205</v>
      </c>
      <c r="H194" s="149">
        <v>0.9</v>
      </c>
      <c r="I194" s="150"/>
      <c r="L194" s="145"/>
      <c r="M194" s="151"/>
      <c r="T194" s="152"/>
      <c r="AT194" s="147" t="s">
        <v>147</v>
      </c>
      <c r="AU194" s="147" t="s">
        <v>145</v>
      </c>
      <c r="AV194" s="12" t="s">
        <v>145</v>
      </c>
      <c r="AW194" s="12" t="s">
        <v>33</v>
      </c>
      <c r="AX194" s="12" t="s">
        <v>77</v>
      </c>
      <c r="AY194" s="147" t="s">
        <v>136</v>
      </c>
    </row>
    <row r="195" spans="2:65" s="14" customFormat="1" ht="11.25">
      <c r="B195" s="170"/>
      <c r="D195" s="146" t="s">
        <v>147</v>
      </c>
      <c r="E195" s="171" t="s">
        <v>1</v>
      </c>
      <c r="F195" s="172" t="s">
        <v>209</v>
      </c>
      <c r="H195" s="171" t="s">
        <v>1</v>
      </c>
      <c r="I195" s="173"/>
      <c r="L195" s="170"/>
      <c r="M195" s="174"/>
      <c r="T195" s="175"/>
      <c r="AT195" s="171" t="s">
        <v>147</v>
      </c>
      <c r="AU195" s="171" t="s">
        <v>145</v>
      </c>
      <c r="AV195" s="14" t="s">
        <v>85</v>
      </c>
      <c r="AW195" s="14" t="s">
        <v>33</v>
      </c>
      <c r="AX195" s="14" t="s">
        <v>77</v>
      </c>
      <c r="AY195" s="171" t="s">
        <v>136</v>
      </c>
    </row>
    <row r="196" spans="2:65" s="12" customFormat="1" ht="11.25">
      <c r="B196" s="145"/>
      <c r="D196" s="146" t="s">
        <v>147</v>
      </c>
      <c r="E196" s="147" t="s">
        <v>1</v>
      </c>
      <c r="F196" s="148" t="s">
        <v>203</v>
      </c>
      <c r="H196" s="149">
        <v>0.6</v>
      </c>
      <c r="I196" s="150"/>
      <c r="L196" s="145"/>
      <c r="M196" s="151"/>
      <c r="T196" s="152"/>
      <c r="AT196" s="147" t="s">
        <v>147</v>
      </c>
      <c r="AU196" s="147" t="s">
        <v>145</v>
      </c>
      <c r="AV196" s="12" t="s">
        <v>145</v>
      </c>
      <c r="AW196" s="12" t="s">
        <v>33</v>
      </c>
      <c r="AX196" s="12" t="s">
        <v>77</v>
      </c>
      <c r="AY196" s="147" t="s">
        <v>136</v>
      </c>
    </row>
    <row r="197" spans="2:65" s="15" customFormat="1" ht="11.25">
      <c r="B197" s="176"/>
      <c r="D197" s="146" t="s">
        <v>147</v>
      </c>
      <c r="E197" s="177" t="s">
        <v>1</v>
      </c>
      <c r="F197" s="178" t="s">
        <v>167</v>
      </c>
      <c r="H197" s="179">
        <v>2.7</v>
      </c>
      <c r="I197" s="180"/>
      <c r="L197" s="176"/>
      <c r="M197" s="181"/>
      <c r="T197" s="182"/>
      <c r="AT197" s="177" t="s">
        <v>147</v>
      </c>
      <c r="AU197" s="177" t="s">
        <v>145</v>
      </c>
      <c r="AV197" s="15" t="s">
        <v>137</v>
      </c>
      <c r="AW197" s="15" t="s">
        <v>33</v>
      </c>
      <c r="AX197" s="15" t="s">
        <v>77</v>
      </c>
      <c r="AY197" s="177" t="s">
        <v>136</v>
      </c>
    </row>
    <row r="198" spans="2:65" s="13" customFormat="1" ht="11.25">
      <c r="B198" s="153"/>
      <c r="D198" s="146" t="s">
        <v>147</v>
      </c>
      <c r="E198" s="154" t="s">
        <v>1</v>
      </c>
      <c r="F198" s="155" t="s">
        <v>150</v>
      </c>
      <c r="H198" s="156">
        <v>5.65</v>
      </c>
      <c r="I198" s="157"/>
      <c r="L198" s="153"/>
      <c r="M198" s="158"/>
      <c r="T198" s="159"/>
      <c r="AT198" s="154" t="s">
        <v>147</v>
      </c>
      <c r="AU198" s="154" t="s">
        <v>145</v>
      </c>
      <c r="AV198" s="13" t="s">
        <v>144</v>
      </c>
      <c r="AW198" s="13" t="s">
        <v>33</v>
      </c>
      <c r="AX198" s="13" t="s">
        <v>85</v>
      </c>
      <c r="AY198" s="154" t="s">
        <v>136</v>
      </c>
    </row>
    <row r="199" spans="2:65" s="1" customFormat="1" ht="21.75" customHeight="1">
      <c r="B199" s="32"/>
      <c r="C199" s="132" t="s">
        <v>210</v>
      </c>
      <c r="D199" s="132" t="s">
        <v>139</v>
      </c>
      <c r="E199" s="133" t="s">
        <v>211</v>
      </c>
      <c r="F199" s="134" t="s">
        <v>212</v>
      </c>
      <c r="G199" s="135" t="s">
        <v>175</v>
      </c>
      <c r="H199" s="136">
        <v>5.3319999999999999</v>
      </c>
      <c r="I199" s="137"/>
      <c r="J199" s="138">
        <f>ROUND(I199*H199,2)</f>
        <v>0</v>
      </c>
      <c r="K199" s="134" t="s">
        <v>143</v>
      </c>
      <c r="L199" s="32"/>
      <c r="M199" s="139" t="s">
        <v>1</v>
      </c>
      <c r="N199" s="140" t="s">
        <v>43</v>
      </c>
      <c r="P199" s="141">
        <f>O199*H199</f>
        <v>0</v>
      </c>
      <c r="Q199" s="141">
        <v>0.26723000000000002</v>
      </c>
      <c r="R199" s="141">
        <f>Q199*H199</f>
        <v>1.4248703600000001</v>
      </c>
      <c r="S199" s="141">
        <v>0</v>
      </c>
      <c r="T199" s="142">
        <f>S199*H199</f>
        <v>0</v>
      </c>
      <c r="AR199" s="143" t="s">
        <v>144</v>
      </c>
      <c r="AT199" s="143" t="s">
        <v>139</v>
      </c>
      <c r="AU199" s="143" t="s">
        <v>145</v>
      </c>
      <c r="AY199" s="17" t="s">
        <v>136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7" t="s">
        <v>145</v>
      </c>
      <c r="BK199" s="144">
        <f>ROUND(I199*H199,2)</f>
        <v>0</v>
      </c>
      <c r="BL199" s="17" t="s">
        <v>144</v>
      </c>
      <c r="BM199" s="143" t="s">
        <v>213</v>
      </c>
    </row>
    <row r="200" spans="2:65" s="14" customFormat="1" ht="11.25">
      <c r="B200" s="170"/>
      <c r="D200" s="146" t="s">
        <v>147</v>
      </c>
      <c r="E200" s="171" t="s">
        <v>1</v>
      </c>
      <c r="F200" s="172" t="s">
        <v>161</v>
      </c>
      <c r="H200" s="171" t="s">
        <v>1</v>
      </c>
      <c r="I200" s="173"/>
      <c r="L200" s="170"/>
      <c r="M200" s="174"/>
      <c r="T200" s="175"/>
      <c r="AT200" s="171" t="s">
        <v>147</v>
      </c>
      <c r="AU200" s="171" t="s">
        <v>145</v>
      </c>
      <c r="AV200" s="14" t="s">
        <v>85</v>
      </c>
      <c r="AW200" s="14" t="s">
        <v>33</v>
      </c>
      <c r="AX200" s="14" t="s">
        <v>77</v>
      </c>
      <c r="AY200" s="171" t="s">
        <v>136</v>
      </c>
    </row>
    <row r="201" spans="2:65" s="12" customFormat="1" ht="11.25">
      <c r="B201" s="145"/>
      <c r="D201" s="146" t="s">
        <v>147</v>
      </c>
      <c r="E201" s="147" t="s">
        <v>1</v>
      </c>
      <c r="F201" s="148" t="s">
        <v>214</v>
      </c>
      <c r="H201" s="149">
        <v>0.64600000000000002</v>
      </c>
      <c r="I201" s="150"/>
      <c r="L201" s="145"/>
      <c r="M201" s="151"/>
      <c r="T201" s="152"/>
      <c r="AT201" s="147" t="s">
        <v>147</v>
      </c>
      <c r="AU201" s="147" t="s">
        <v>145</v>
      </c>
      <c r="AV201" s="12" t="s">
        <v>145</v>
      </c>
      <c r="AW201" s="12" t="s">
        <v>33</v>
      </c>
      <c r="AX201" s="12" t="s">
        <v>77</v>
      </c>
      <c r="AY201" s="147" t="s">
        <v>136</v>
      </c>
    </row>
    <row r="202" spans="2:65" s="14" customFormat="1" ht="11.25">
      <c r="B202" s="170"/>
      <c r="D202" s="146" t="s">
        <v>147</v>
      </c>
      <c r="E202" s="171" t="s">
        <v>1</v>
      </c>
      <c r="F202" s="172" t="s">
        <v>191</v>
      </c>
      <c r="H202" s="171" t="s">
        <v>1</v>
      </c>
      <c r="I202" s="173"/>
      <c r="L202" s="170"/>
      <c r="M202" s="174"/>
      <c r="T202" s="175"/>
      <c r="AT202" s="171" t="s">
        <v>147</v>
      </c>
      <c r="AU202" s="171" t="s">
        <v>145</v>
      </c>
      <c r="AV202" s="14" t="s">
        <v>85</v>
      </c>
      <c r="AW202" s="14" t="s">
        <v>33</v>
      </c>
      <c r="AX202" s="14" t="s">
        <v>77</v>
      </c>
      <c r="AY202" s="171" t="s">
        <v>136</v>
      </c>
    </row>
    <row r="203" spans="2:65" s="12" customFormat="1" ht="11.25">
      <c r="B203" s="145"/>
      <c r="D203" s="146" t="s">
        <v>147</v>
      </c>
      <c r="E203" s="147" t="s">
        <v>1</v>
      </c>
      <c r="F203" s="148" t="s">
        <v>215</v>
      </c>
      <c r="H203" s="149">
        <v>0.32300000000000001</v>
      </c>
      <c r="I203" s="150"/>
      <c r="L203" s="145"/>
      <c r="M203" s="151"/>
      <c r="T203" s="152"/>
      <c r="AT203" s="147" t="s">
        <v>147</v>
      </c>
      <c r="AU203" s="147" t="s">
        <v>145</v>
      </c>
      <c r="AV203" s="12" t="s">
        <v>145</v>
      </c>
      <c r="AW203" s="12" t="s">
        <v>33</v>
      </c>
      <c r="AX203" s="12" t="s">
        <v>77</v>
      </c>
      <c r="AY203" s="147" t="s">
        <v>136</v>
      </c>
    </row>
    <row r="204" spans="2:65" s="14" customFormat="1" ht="11.25">
      <c r="B204" s="170"/>
      <c r="D204" s="146" t="s">
        <v>147</v>
      </c>
      <c r="E204" s="171" t="s">
        <v>1</v>
      </c>
      <c r="F204" s="172" t="s">
        <v>204</v>
      </c>
      <c r="H204" s="171" t="s">
        <v>1</v>
      </c>
      <c r="I204" s="173"/>
      <c r="L204" s="170"/>
      <c r="M204" s="174"/>
      <c r="T204" s="175"/>
      <c r="AT204" s="171" t="s">
        <v>147</v>
      </c>
      <c r="AU204" s="171" t="s">
        <v>145</v>
      </c>
      <c r="AV204" s="14" t="s">
        <v>85</v>
      </c>
      <c r="AW204" s="14" t="s">
        <v>33</v>
      </c>
      <c r="AX204" s="14" t="s">
        <v>77</v>
      </c>
      <c r="AY204" s="171" t="s">
        <v>136</v>
      </c>
    </row>
    <row r="205" spans="2:65" s="12" customFormat="1" ht="11.25">
      <c r="B205" s="145"/>
      <c r="D205" s="146" t="s">
        <v>147</v>
      </c>
      <c r="E205" s="147" t="s">
        <v>1</v>
      </c>
      <c r="F205" s="148" t="s">
        <v>216</v>
      </c>
      <c r="H205" s="149">
        <v>0.80800000000000005</v>
      </c>
      <c r="I205" s="150"/>
      <c r="L205" s="145"/>
      <c r="M205" s="151"/>
      <c r="T205" s="152"/>
      <c r="AT205" s="147" t="s">
        <v>147</v>
      </c>
      <c r="AU205" s="147" t="s">
        <v>145</v>
      </c>
      <c r="AV205" s="12" t="s">
        <v>145</v>
      </c>
      <c r="AW205" s="12" t="s">
        <v>33</v>
      </c>
      <c r="AX205" s="12" t="s">
        <v>77</v>
      </c>
      <c r="AY205" s="147" t="s">
        <v>136</v>
      </c>
    </row>
    <row r="206" spans="2:65" s="14" customFormat="1" ht="11.25">
      <c r="B206" s="170"/>
      <c r="D206" s="146" t="s">
        <v>147</v>
      </c>
      <c r="E206" s="171" t="s">
        <v>1</v>
      </c>
      <c r="F206" s="172" t="s">
        <v>206</v>
      </c>
      <c r="H206" s="171" t="s">
        <v>1</v>
      </c>
      <c r="I206" s="173"/>
      <c r="L206" s="170"/>
      <c r="M206" s="174"/>
      <c r="T206" s="175"/>
      <c r="AT206" s="171" t="s">
        <v>147</v>
      </c>
      <c r="AU206" s="171" t="s">
        <v>145</v>
      </c>
      <c r="AV206" s="14" t="s">
        <v>85</v>
      </c>
      <c r="AW206" s="14" t="s">
        <v>33</v>
      </c>
      <c r="AX206" s="14" t="s">
        <v>77</v>
      </c>
      <c r="AY206" s="171" t="s">
        <v>136</v>
      </c>
    </row>
    <row r="207" spans="2:65" s="12" customFormat="1" ht="11.25">
      <c r="B207" s="145"/>
      <c r="D207" s="146" t="s">
        <v>147</v>
      </c>
      <c r="E207" s="147" t="s">
        <v>1</v>
      </c>
      <c r="F207" s="148" t="s">
        <v>216</v>
      </c>
      <c r="H207" s="149">
        <v>0.80800000000000005</v>
      </c>
      <c r="I207" s="150"/>
      <c r="L207" s="145"/>
      <c r="M207" s="151"/>
      <c r="T207" s="152"/>
      <c r="AT207" s="147" t="s">
        <v>147</v>
      </c>
      <c r="AU207" s="147" t="s">
        <v>145</v>
      </c>
      <c r="AV207" s="12" t="s">
        <v>145</v>
      </c>
      <c r="AW207" s="12" t="s">
        <v>33</v>
      </c>
      <c r="AX207" s="12" t="s">
        <v>77</v>
      </c>
      <c r="AY207" s="147" t="s">
        <v>136</v>
      </c>
    </row>
    <row r="208" spans="2:65" s="15" customFormat="1" ht="11.25">
      <c r="B208" s="176"/>
      <c r="D208" s="146" t="s">
        <v>147</v>
      </c>
      <c r="E208" s="177" t="s">
        <v>1</v>
      </c>
      <c r="F208" s="178" t="s">
        <v>167</v>
      </c>
      <c r="H208" s="179">
        <v>2.585</v>
      </c>
      <c r="I208" s="180"/>
      <c r="L208" s="176"/>
      <c r="M208" s="181"/>
      <c r="T208" s="182"/>
      <c r="AT208" s="177" t="s">
        <v>147</v>
      </c>
      <c r="AU208" s="177" t="s">
        <v>145</v>
      </c>
      <c r="AV208" s="15" t="s">
        <v>137</v>
      </c>
      <c r="AW208" s="15" t="s">
        <v>33</v>
      </c>
      <c r="AX208" s="15" t="s">
        <v>77</v>
      </c>
      <c r="AY208" s="177" t="s">
        <v>136</v>
      </c>
    </row>
    <row r="209" spans="2:65" s="14" customFormat="1" ht="11.25">
      <c r="B209" s="170"/>
      <c r="D209" s="146" t="s">
        <v>147</v>
      </c>
      <c r="E209" s="171" t="s">
        <v>1</v>
      </c>
      <c r="F209" s="172" t="s">
        <v>217</v>
      </c>
      <c r="H209" s="171" t="s">
        <v>1</v>
      </c>
      <c r="I209" s="173"/>
      <c r="L209" s="170"/>
      <c r="M209" s="174"/>
      <c r="T209" s="175"/>
      <c r="AT209" s="171" t="s">
        <v>147</v>
      </c>
      <c r="AU209" s="171" t="s">
        <v>145</v>
      </c>
      <c r="AV209" s="14" t="s">
        <v>85</v>
      </c>
      <c r="AW209" s="14" t="s">
        <v>33</v>
      </c>
      <c r="AX209" s="14" t="s">
        <v>77</v>
      </c>
      <c r="AY209" s="171" t="s">
        <v>136</v>
      </c>
    </row>
    <row r="210" spans="2:65" s="12" customFormat="1" ht="11.25">
      <c r="B210" s="145"/>
      <c r="D210" s="146" t="s">
        <v>147</v>
      </c>
      <c r="E210" s="147" t="s">
        <v>1</v>
      </c>
      <c r="F210" s="148" t="s">
        <v>218</v>
      </c>
      <c r="H210" s="149">
        <v>0.97</v>
      </c>
      <c r="I210" s="150"/>
      <c r="L210" s="145"/>
      <c r="M210" s="151"/>
      <c r="T210" s="152"/>
      <c r="AT210" s="147" t="s">
        <v>147</v>
      </c>
      <c r="AU210" s="147" t="s">
        <v>145</v>
      </c>
      <c r="AV210" s="12" t="s">
        <v>145</v>
      </c>
      <c r="AW210" s="12" t="s">
        <v>33</v>
      </c>
      <c r="AX210" s="12" t="s">
        <v>77</v>
      </c>
      <c r="AY210" s="147" t="s">
        <v>136</v>
      </c>
    </row>
    <row r="211" spans="2:65" s="14" customFormat="1" ht="11.25">
      <c r="B211" s="170"/>
      <c r="D211" s="146" t="s">
        <v>147</v>
      </c>
      <c r="E211" s="171" t="s">
        <v>1</v>
      </c>
      <c r="F211" s="172" t="s">
        <v>185</v>
      </c>
      <c r="H211" s="171" t="s">
        <v>1</v>
      </c>
      <c r="I211" s="173"/>
      <c r="L211" s="170"/>
      <c r="M211" s="174"/>
      <c r="T211" s="175"/>
      <c r="AT211" s="171" t="s">
        <v>147</v>
      </c>
      <c r="AU211" s="171" t="s">
        <v>145</v>
      </c>
      <c r="AV211" s="14" t="s">
        <v>85</v>
      </c>
      <c r="AW211" s="14" t="s">
        <v>33</v>
      </c>
      <c r="AX211" s="14" t="s">
        <v>77</v>
      </c>
      <c r="AY211" s="171" t="s">
        <v>136</v>
      </c>
    </row>
    <row r="212" spans="2:65" s="12" customFormat="1" ht="11.25">
      <c r="B212" s="145"/>
      <c r="D212" s="146" t="s">
        <v>147</v>
      </c>
      <c r="E212" s="147" t="s">
        <v>1</v>
      </c>
      <c r="F212" s="148" t="s">
        <v>215</v>
      </c>
      <c r="H212" s="149">
        <v>0.32300000000000001</v>
      </c>
      <c r="I212" s="150"/>
      <c r="L212" s="145"/>
      <c r="M212" s="151"/>
      <c r="T212" s="152"/>
      <c r="AT212" s="147" t="s">
        <v>147</v>
      </c>
      <c r="AU212" s="147" t="s">
        <v>145</v>
      </c>
      <c r="AV212" s="12" t="s">
        <v>145</v>
      </c>
      <c r="AW212" s="12" t="s">
        <v>33</v>
      </c>
      <c r="AX212" s="12" t="s">
        <v>77</v>
      </c>
      <c r="AY212" s="147" t="s">
        <v>136</v>
      </c>
    </row>
    <row r="213" spans="2:65" s="14" customFormat="1" ht="11.25">
      <c r="B213" s="170"/>
      <c r="D213" s="146" t="s">
        <v>147</v>
      </c>
      <c r="E213" s="171" t="s">
        <v>1</v>
      </c>
      <c r="F213" s="172" t="s">
        <v>208</v>
      </c>
      <c r="H213" s="171" t="s">
        <v>1</v>
      </c>
      <c r="I213" s="173"/>
      <c r="L213" s="170"/>
      <c r="M213" s="174"/>
      <c r="T213" s="175"/>
      <c r="AT213" s="171" t="s">
        <v>147</v>
      </c>
      <c r="AU213" s="171" t="s">
        <v>145</v>
      </c>
      <c r="AV213" s="14" t="s">
        <v>85</v>
      </c>
      <c r="AW213" s="14" t="s">
        <v>33</v>
      </c>
      <c r="AX213" s="14" t="s">
        <v>77</v>
      </c>
      <c r="AY213" s="171" t="s">
        <v>136</v>
      </c>
    </row>
    <row r="214" spans="2:65" s="12" customFormat="1" ht="11.25">
      <c r="B214" s="145"/>
      <c r="D214" s="146" t="s">
        <v>147</v>
      </c>
      <c r="E214" s="147" t="s">
        <v>1</v>
      </c>
      <c r="F214" s="148" t="s">
        <v>216</v>
      </c>
      <c r="H214" s="149">
        <v>0.80800000000000005</v>
      </c>
      <c r="I214" s="150"/>
      <c r="L214" s="145"/>
      <c r="M214" s="151"/>
      <c r="T214" s="152"/>
      <c r="AT214" s="147" t="s">
        <v>147</v>
      </c>
      <c r="AU214" s="147" t="s">
        <v>145</v>
      </c>
      <c r="AV214" s="12" t="s">
        <v>145</v>
      </c>
      <c r="AW214" s="12" t="s">
        <v>33</v>
      </c>
      <c r="AX214" s="12" t="s">
        <v>77</v>
      </c>
      <c r="AY214" s="147" t="s">
        <v>136</v>
      </c>
    </row>
    <row r="215" spans="2:65" s="14" customFormat="1" ht="11.25">
      <c r="B215" s="170"/>
      <c r="D215" s="146" t="s">
        <v>147</v>
      </c>
      <c r="E215" s="171" t="s">
        <v>1</v>
      </c>
      <c r="F215" s="172" t="s">
        <v>219</v>
      </c>
      <c r="H215" s="171" t="s">
        <v>1</v>
      </c>
      <c r="I215" s="173"/>
      <c r="L215" s="170"/>
      <c r="M215" s="174"/>
      <c r="T215" s="175"/>
      <c r="AT215" s="171" t="s">
        <v>147</v>
      </c>
      <c r="AU215" s="171" t="s">
        <v>145</v>
      </c>
      <c r="AV215" s="14" t="s">
        <v>85</v>
      </c>
      <c r="AW215" s="14" t="s">
        <v>33</v>
      </c>
      <c r="AX215" s="14" t="s">
        <v>77</v>
      </c>
      <c r="AY215" s="171" t="s">
        <v>136</v>
      </c>
    </row>
    <row r="216" spans="2:65" s="12" customFormat="1" ht="11.25">
      <c r="B216" s="145"/>
      <c r="D216" s="146" t="s">
        <v>147</v>
      </c>
      <c r="E216" s="147" t="s">
        <v>1</v>
      </c>
      <c r="F216" s="148" t="s">
        <v>214</v>
      </c>
      <c r="H216" s="149">
        <v>0.64600000000000002</v>
      </c>
      <c r="I216" s="150"/>
      <c r="L216" s="145"/>
      <c r="M216" s="151"/>
      <c r="T216" s="152"/>
      <c r="AT216" s="147" t="s">
        <v>147</v>
      </c>
      <c r="AU216" s="147" t="s">
        <v>145</v>
      </c>
      <c r="AV216" s="12" t="s">
        <v>145</v>
      </c>
      <c r="AW216" s="12" t="s">
        <v>33</v>
      </c>
      <c r="AX216" s="12" t="s">
        <v>77</v>
      </c>
      <c r="AY216" s="147" t="s">
        <v>136</v>
      </c>
    </row>
    <row r="217" spans="2:65" s="15" customFormat="1" ht="11.25">
      <c r="B217" s="176"/>
      <c r="D217" s="146" t="s">
        <v>147</v>
      </c>
      <c r="E217" s="177" t="s">
        <v>1</v>
      </c>
      <c r="F217" s="178" t="s">
        <v>167</v>
      </c>
      <c r="H217" s="179">
        <v>2.7469999999999999</v>
      </c>
      <c r="I217" s="180"/>
      <c r="L217" s="176"/>
      <c r="M217" s="181"/>
      <c r="T217" s="182"/>
      <c r="AT217" s="177" t="s">
        <v>147</v>
      </c>
      <c r="AU217" s="177" t="s">
        <v>145</v>
      </c>
      <c r="AV217" s="15" t="s">
        <v>137</v>
      </c>
      <c r="AW217" s="15" t="s">
        <v>33</v>
      </c>
      <c r="AX217" s="15" t="s">
        <v>77</v>
      </c>
      <c r="AY217" s="177" t="s">
        <v>136</v>
      </c>
    </row>
    <row r="218" spans="2:65" s="13" customFormat="1" ht="11.25">
      <c r="B218" s="153"/>
      <c r="D218" s="146" t="s">
        <v>147</v>
      </c>
      <c r="E218" s="154" t="s">
        <v>1</v>
      </c>
      <c r="F218" s="155" t="s">
        <v>150</v>
      </c>
      <c r="H218" s="156">
        <v>5.3319999999999999</v>
      </c>
      <c r="I218" s="157"/>
      <c r="L218" s="153"/>
      <c r="M218" s="158"/>
      <c r="T218" s="159"/>
      <c r="AT218" s="154" t="s">
        <v>147</v>
      </c>
      <c r="AU218" s="154" t="s">
        <v>145</v>
      </c>
      <c r="AV218" s="13" t="s">
        <v>144</v>
      </c>
      <c r="AW218" s="13" t="s">
        <v>33</v>
      </c>
      <c r="AX218" s="13" t="s">
        <v>85</v>
      </c>
      <c r="AY218" s="154" t="s">
        <v>136</v>
      </c>
    </row>
    <row r="219" spans="2:65" s="11" customFormat="1" ht="22.9" customHeight="1">
      <c r="B219" s="120"/>
      <c r="D219" s="121" t="s">
        <v>76</v>
      </c>
      <c r="E219" s="130" t="s">
        <v>187</v>
      </c>
      <c r="F219" s="130" t="s">
        <v>220</v>
      </c>
      <c r="I219" s="123"/>
      <c r="J219" s="131">
        <f>BK219</f>
        <v>0</v>
      </c>
      <c r="L219" s="120"/>
      <c r="M219" s="125"/>
      <c r="P219" s="126">
        <f>SUM(P220:P466)</f>
        <v>0</v>
      </c>
      <c r="R219" s="126">
        <f>SUM(R220:R466)</f>
        <v>6.2757087000000009</v>
      </c>
      <c r="T219" s="127">
        <f>SUM(T220:T466)</f>
        <v>3.415236E-2</v>
      </c>
      <c r="AR219" s="121" t="s">
        <v>85</v>
      </c>
      <c r="AT219" s="128" t="s">
        <v>76</v>
      </c>
      <c r="AU219" s="128" t="s">
        <v>85</v>
      </c>
      <c r="AY219" s="121" t="s">
        <v>136</v>
      </c>
      <c r="BK219" s="129">
        <f>SUM(BK220:BK466)</f>
        <v>0</v>
      </c>
    </row>
    <row r="220" spans="2:65" s="1" customFormat="1" ht="24.2" customHeight="1">
      <c r="B220" s="32"/>
      <c r="C220" s="132" t="s">
        <v>221</v>
      </c>
      <c r="D220" s="132" t="s">
        <v>139</v>
      </c>
      <c r="E220" s="133" t="s">
        <v>222</v>
      </c>
      <c r="F220" s="134" t="s">
        <v>223</v>
      </c>
      <c r="G220" s="135" t="s">
        <v>175</v>
      </c>
      <c r="H220" s="136">
        <v>26.181000000000001</v>
      </c>
      <c r="I220" s="137"/>
      <c r="J220" s="138">
        <f>ROUND(I220*H220,2)</f>
        <v>0</v>
      </c>
      <c r="K220" s="134" t="s">
        <v>143</v>
      </c>
      <c r="L220" s="32"/>
      <c r="M220" s="139" t="s">
        <v>1</v>
      </c>
      <c r="N220" s="140" t="s">
        <v>43</v>
      </c>
      <c r="P220" s="141">
        <f>O220*H220</f>
        <v>0</v>
      </c>
      <c r="Q220" s="141">
        <v>2.5999999999999998E-4</v>
      </c>
      <c r="R220" s="141">
        <f>Q220*H220</f>
        <v>6.8070599999999993E-3</v>
      </c>
      <c r="S220" s="141">
        <v>0</v>
      </c>
      <c r="T220" s="142">
        <f>S220*H220</f>
        <v>0</v>
      </c>
      <c r="AR220" s="143" t="s">
        <v>144</v>
      </c>
      <c r="AT220" s="143" t="s">
        <v>139</v>
      </c>
      <c r="AU220" s="143" t="s">
        <v>145</v>
      </c>
      <c r="AY220" s="17" t="s">
        <v>136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7" t="s">
        <v>145</v>
      </c>
      <c r="BK220" s="144">
        <f>ROUND(I220*H220,2)</f>
        <v>0</v>
      </c>
      <c r="BL220" s="17" t="s">
        <v>144</v>
      </c>
      <c r="BM220" s="143" t="s">
        <v>224</v>
      </c>
    </row>
    <row r="221" spans="2:65" s="14" customFormat="1" ht="11.25">
      <c r="B221" s="170"/>
      <c r="D221" s="146" t="s">
        <v>147</v>
      </c>
      <c r="E221" s="171" t="s">
        <v>1</v>
      </c>
      <c r="F221" s="172" t="s">
        <v>225</v>
      </c>
      <c r="H221" s="171" t="s">
        <v>1</v>
      </c>
      <c r="I221" s="173"/>
      <c r="L221" s="170"/>
      <c r="M221" s="174"/>
      <c r="T221" s="175"/>
      <c r="AT221" s="171" t="s">
        <v>147</v>
      </c>
      <c r="AU221" s="171" t="s">
        <v>145</v>
      </c>
      <c r="AV221" s="14" t="s">
        <v>85</v>
      </c>
      <c r="AW221" s="14" t="s">
        <v>33</v>
      </c>
      <c r="AX221" s="14" t="s">
        <v>77</v>
      </c>
      <c r="AY221" s="171" t="s">
        <v>136</v>
      </c>
    </row>
    <row r="222" spans="2:65" s="12" customFormat="1" ht="11.25">
      <c r="B222" s="145"/>
      <c r="D222" s="146" t="s">
        <v>147</v>
      </c>
      <c r="E222" s="147" t="s">
        <v>1</v>
      </c>
      <c r="F222" s="148" t="s">
        <v>226</v>
      </c>
      <c r="H222" s="149">
        <v>10.781000000000001</v>
      </c>
      <c r="I222" s="150"/>
      <c r="L222" s="145"/>
      <c r="M222" s="151"/>
      <c r="T222" s="152"/>
      <c r="AT222" s="147" t="s">
        <v>147</v>
      </c>
      <c r="AU222" s="147" t="s">
        <v>145</v>
      </c>
      <c r="AV222" s="12" t="s">
        <v>145</v>
      </c>
      <c r="AW222" s="12" t="s">
        <v>33</v>
      </c>
      <c r="AX222" s="12" t="s">
        <v>77</v>
      </c>
      <c r="AY222" s="147" t="s">
        <v>136</v>
      </c>
    </row>
    <row r="223" spans="2:65" s="14" customFormat="1" ht="11.25">
      <c r="B223" s="170"/>
      <c r="D223" s="146" t="s">
        <v>147</v>
      </c>
      <c r="E223" s="171" t="s">
        <v>1</v>
      </c>
      <c r="F223" s="172" t="s">
        <v>227</v>
      </c>
      <c r="H223" s="171" t="s">
        <v>1</v>
      </c>
      <c r="I223" s="173"/>
      <c r="L223" s="170"/>
      <c r="M223" s="174"/>
      <c r="T223" s="175"/>
      <c r="AT223" s="171" t="s">
        <v>147</v>
      </c>
      <c r="AU223" s="171" t="s">
        <v>145</v>
      </c>
      <c r="AV223" s="14" t="s">
        <v>85</v>
      </c>
      <c r="AW223" s="14" t="s">
        <v>33</v>
      </c>
      <c r="AX223" s="14" t="s">
        <v>77</v>
      </c>
      <c r="AY223" s="171" t="s">
        <v>136</v>
      </c>
    </row>
    <row r="224" spans="2:65" s="12" customFormat="1" ht="11.25">
      <c r="B224" s="145"/>
      <c r="D224" s="146" t="s">
        <v>147</v>
      </c>
      <c r="E224" s="147" t="s">
        <v>1</v>
      </c>
      <c r="F224" s="148" t="s">
        <v>228</v>
      </c>
      <c r="H224" s="149">
        <v>1.38</v>
      </c>
      <c r="I224" s="150"/>
      <c r="L224" s="145"/>
      <c r="M224" s="151"/>
      <c r="T224" s="152"/>
      <c r="AT224" s="147" t="s">
        <v>147</v>
      </c>
      <c r="AU224" s="147" t="s">
        <v>145</v>
      </c>
      <c r="AV224" s="12" t="s">
        <v>145</v>
      </c>
      <c r="AW224" s="12" t="s">
        <v>33</v>
      </c>
      <c r="AX224" s="12" t="s">
        <v>77</v>
      </c>
      <c r="AY224" s="147" t="s">
        <v>136</v>
      </c>
    </row>
    <row r="225" spans="2:65" s="14" customFormat="1" ht="11.25">
      <c r="B225" s="170"/>
      <c r="D225" s="146" t="s">
        <v>147</v>
      </c>
      <c r="E225" s="171" t="s">
        <v>1</v>
      </c>
      <c r="F225" s="172" t="s">
        <v>229</v>
      </c>
      <c r="H225" s="171" t="s">
        <v>1</v>
      </c>
      <c r="I225" s="173"/>
      <c r="L225" s="170"/>
      <c r="M225" s="174"/>
      <c r="T225" s="175"/>
      <c r="AT225" s="171" t="s">
        <v>147</v>
      </c>
      <c r="AU225" s="171" t="s">
        <v>145</v>
      </c>
      <c r="AV225" s="14" t="s">
        <v>85</v>
      </c>
      <c r="AW225" s="14" t="s">
        <v>33</v>
      </c>
      <c r="AX225" s="14" t="s">
        <v>77</v>
      </c>
      <c r="AY225" s="171" t="s">
        <v>136</v>
      </c>
    </row>
    <row r="226" spans="2:65" s="12" customFormat="1" ht="11.25">
      <c r="B226" s="145"/>
      <c r="D226" s="146" t="s">
        <v>147</v>
      </c>
      <c r="E226" s="147" t="s">
        <v>1</v>
      </c>
      <c r="F226" s="148" t="s">
        <v>230</v>
      </c>
      <c r="H226" s="149">
        <v>1.76</v>
      </c>
      <c r="I226" s="150"/>
      <c r="L226" s="145"/>
      <c r="M226" s="151"/>
      <c r="T226" s="152"/>
      <c r="AT226" s="147" t="s">
        <v>147</v>
      </c>
      <c r="AU226" s="147" t="s">
        <v>145</v>
      </c>
      <c r="AV226" s="12" t="s">
        <v>145</v>
      </c>
      <c r="AW226" s="12" t="s">
        <v>33</v>
      </c>
      <c r="AX226" s="12" t="s">
        <v>77</v>
      </c>
      <c r="AY226" s="147" t="s">
        <v>136</v>
      </c>
    </row>
    <row r="227" spans="2:65" s="15" customFormat="1" ht="11.25">
      <c r="B227" s="176"/>
      <c r="D227" s="146" t="s">
        <v>147</v>
      </c>
      <c r="E227" s="177" t="s">
        <v>1</v>
      </c>
      <c r="F227" s="178" t="s">
        <v>167</v>
      </c>
      <c r="H227" s="179">
        <v>13.920999999999999</v>
      </c>
      <c r="I227" s="180"/>
      <c r="L227" s="176"/>
      <c r="M227" s="181"/>
      <c r="T227" s="182"/>
      <c r="AT227" s="177" t="s">
        <v>147</v>
      </c>
      <c r="AU227" s="177" t="s">
        <v>145</v>
      </c>
      <c r="AV227" s="15" t="s">
        <v>137</v>
      </c>
      <c r="AW227" s="15" t="s">
        <v>33</v>
      </c>
      <c r="AX227" s="15" t="s">
        <v>77</v>
      </c>
      <c r="AY227" s="177" t="s">
        <v>136</v>
      </c>
    </row>
    <row r="228" spans="2:65" s="14" customFormat="1" ht="11.25">
      <c r="B228" s="170"/>
      <c r="D228" s="146" t="s">
        <v>147</v>
      </c>
      <c r="E228" s="171" t="s">
        <v>1</v>
      </c>
      <c r="F228" s="172" t="s">
        <v>217</v>
      </c>
      <c r="H228" s="171" t="s">
        <v>1</v>
      </c>
      <c r="I228" s="173"/>
      <c r="L228" s="170"/>
      <c r="M228" s="174"/>
      <c r="T228" s="175"/>
      <c r="AT228" s="171" t="s">
        <v>147</v>
      </c>
      <c r="AU228" s="171" t="s">
        <v>145</v>
      </c>
      <c r="AV228" s="14" t="s">
        <v>85</v>
      </c>
      <c r="AW228" s="14" t="s">
        <v>33</v>
      </c>
      <c r="AX228" s="14" t="s">
        <v>77</v>
      </c>
      <c r="AY228" s="171" t="s">
        <v>136</v>
      </c>
    </row>
    <row r="229" spans="2:65" s="12" customFormat="1" ht="11.25">
      <c r="B229" s="145"/>
      <c r="D229" s="146" t="s">
        <v>147</v>
      </c>
      <c r="E229" s="147" t="s">
        <v>1</v>
      </c>
      <c r="F229" s="148" t="s">
        <v>231</v>
      </c>
      <c r="H229" s="149">
        <v>1.48</v>
      </c>
      <c r="I229" s="150"/>
      <c r="L229" s="145"/>
      <c r="M229" s="151"/>
      <c r="T229" s="152"/>
      <c r="AT229" s="147" t="s">
        <v>147</v>
      </c>
      <c r="AU229" s="147" t="s">
        <v>145</v>
      </c>
      <c r="AV229" s="12" t="s">
        <v>145</v>
      </c>
      <c r="AW229" s="12" t="s">
        <v>33</v>
      </c>
      <c r="AX229" s="12" t="s">
        <v>77</v>
      </c>
      <c r="AY229" s="147" t="s">
        <v>136</v>
      </c>
    </row>
    <row r="230" spans="2:65" s="14" customFormat="1" ht="11.25">
      <c r="B230" s="170"/>
      <c r="D230" s="146" t="s">
        <v>147</v>
      </c>
      <c r="E230" s="171" t="s">
        <v>1</v>
      </c>
      <c r="F230" s="172" t="s">
        <v>232</v>
      </c>
      <c r="H230" s="171" t="s">
        <v>1</v>
      </c>
      <c r="I230" s="173"/>
      <c r="L230" s="170"/>
      <c r="M230" s="174"/>
      <c r="T230" s="175"/>
      <c r="AT230" s="171" t="s">
        <v>147</v>
      </c>
      <c r="AU230" s="171" t="s">
        <v>145</v>
      </c>
      <c r="AV230" s="14" t="s">
        <v>85</v>
      </c>
      <c r="AW230" s="14" t="s">
        <v>33</v>
      </c>
      <c r="AX230" s="14" t="s">
        <v>77</v>
      </c>
      <c r="AY230" s="171" t="s">
        <v>136</v>
      </c>
    </row>
    <row r="231" spans="2:65" s="12" customFormat="1" ht="11.25">
      <c r="B231" s="145"/>
      <c r="D231" s="146" t="s">
        <v>147</v>
      </c>
      <c r="E231" s="147" t="s">
        <v>1</v>
      </c>
      <c r="F231" s="148" t="s">
        <v>233</v>
      </c>
      <c r="H231" s="149">
        <v>9.4600000000000009</v>
      </c>
      <c r="I231" s="150"/>
      <c r="L231" s="145"/>
      <c r="M231" s="151"/>
      <c r="T231" s="152"/>
      <c r="AT231" s="147" t="s">
        <v>147</v>
      </c>
      <c r="AU231" s="147" t="s">
        <v>145</v>
      </c>
      <c r="AV231" s="12" t="s">
        <v>145</v>
      </c>
      <c r="AW231" s="12" t="s">
        <v>33</v>
      </c>
      <c r="AX231" s="12" t="s">
        <v>77</v>
      </c>
      <c r="AY231" s="147" t="s">
        <v>136</v>
      </c>
    </row>
    <row r="232" spans="2:65" s="14" customFormat="1" ht="11.25">
      <c r="B232" s="170"/>
      <c r="D232" s="146" t="s">
        <v>147</v>
      </c>
      <c r="E232" s="171" t="s">
        <v>1</v>
      </c>
      <c r="F232" s="172" t="s">
        <v>234</v>
      </c>
      <c r="H232" s="171" t="s">
        <v>1</v>
      </c>
      <c r="I232" s="173"/>
      <c r="L232" s="170"/>
      <c r="M232" s="174"/>
      <c r="T232" s="175"/>
      <c r="AT232" s="171" t="s">
        <v>147</v>
      </c>
      <c r="AU232" s="171" t="s">
        <v>145</v>
      </c>
      <c r="AV232" s="14" t="s">
        <v>85</v>
      </c>
      <c r="AW232" s="14" t="s">
        <v>33</v>
      </c>
      <c r="AX232" s="14" t="s">
        <v>77</v>
      </c>
      <c r="AY232" s="171" t="s">
        <v>136</v>
      </c>
    </row>
    <row r="233" spans="2:65" s="12" customFormat="1" ht="11.25">
      <c r="B233" s="145"/>
      <c r="D233" s="146" t="s">
        <v>147</v>
      </c>
      <c r="E233" s="147" t="s">
        <v>1</v>
      </c>
      <c r="F233" s="148" t="s">
        <v>235</v>
      </c>
      <c r="H233" s="149">
        <v>1.32</v>
      </c>
      <c r="I233" s="150"/>
      <c r="L233" s="145"/>
      <c r="M233" s="151"/>
      <c r="T233" s="152"/>
      <c r="AT233" s="147" t="s">
        <v>147</v>
      </c>
      <c r="AU233" s="147" t="s">
        <v>145</v>
      </c>
      <c r="AV233" s="12" t="s">
        <v>145</v>
      </c>
      <c r="AW233" s="12" t="s">
        <v>33</v>
      </c>
      <c r="AX233" s="12" t="s">
        <v>77</v>
      </c>
      <c r="AY233" s="147" t="s">
        <v>136</v>
      </c>
    </row>
    <row r="234" spans="2:65" s="15" customFormat="1" ht="11.25">
      <c r="B234" s="176"/>
      <c r="D234" s="146" t="s">
        <v>147</v>
      </c>
      <c r="E234" s="177" t="s">
        <v>1</v>
      </c>
      <c r="F234" s="178" t="s">
        <v>167</v>
      </c>
      <c r="H234" s="179">
        <v>12.26</v>
      </c>
      <c r="I234" s="180"/>
      <c r="L234" s="176"/>
      <c r="M234" s="181"/>
      <c r="T234" s="182"/>
      <c r="AT234" s="177" t="s">
        <v>147</v>
      </c>
      <c r="AU234" s="177" t="s">
        <v>145</v>
      </c>
      <c r="AV234" s="15" t="s">
        <v>137</v>
      </c>
      <c r="AW234" s="15" t="s">
        <v>33</v>
      </c>
      <c r="AX234" s="15" t="s">
        <v>77</v>
      </c>
      <c r="AY234" s="177" t="s">
        <v>136</v>
      </c>
    </row>
    <row r="235" spans="2:65" s="13" customFormat="1" ht="11.25">
      <c r="B235" s="153"/>
      <c r="D235" s="146" t="s">
        <v>147</v>
      </c>
      <c r="E235" s="154" t="s">
        <v>1</v>
      </c>
      <c r="F235" s="155" t="s">
        <v>150</v>
      </c>
      <c r="H235" s="156">
        <v>26.181000000000001</v>
      </c>
      <c r="I235" s="157"/>
      <c r="L235" s="153"/>
      <c r="M235" s="158"/>
      <c r="T235" s="159"/>
      <c r="AT235" s="154" t="s">
        <v>147</v>
      </c>
      <c r="AU235" s="154" t="s">
        <v>145</v>
      </c>
      <c r="AV235" s="13" t="s">
        <v>144</v>
      </c>
      <c r="AW235" s="13" t="s">
        <v>33</v>
      </c>
      <c r="AX235" s="13" t="s">
        <v>85</v>
      </c>
      <c r="AY235" s="154" t="s">
        <v>136</v>
      </c>
    </row>
    <row r="236" spans="2:65" s="1" customFormat="1" ht="21.75" customHeight="1">
      <c r="B236" s="32"/>
      <c r="C236" s="132" t="s">
        <v>236</v>
      </c>
      <c r="D236" s="132" t="s">
        <v>139</v>
      </c>
      <c r="E236" s="133" t="s">
        <v>237</v>
      </c>
      <c r="F236" s="134" t="s">
        <v>238</v>
      </c>
      <c r="G236" s="135" t="s">
        <v>175</v>
      </c>
      <c r="H236" s="136">
        <v>26.181000000000001</v>
      </c>
      <c r="I236" s="137"/>
      <c r="J236" s="138">
        <f>ROUND(I236*H236,2)</f>
        <v>0</v>
      </c>
      <c r="K236" s="134" t="s">
        <v>143</v>
      </c>
      <c r="L236" s="32"/>
      <c r="M236" s="139" t="s">
        <v>1</v>
      </c>
      <c r="N236" s="140" t="s">
        <v>43</v>
      </c>
      <c r="P236" s="141">
        <f>O236*H236</f>
        <v>0</v>
      </c>
      <c r="Q236" s="141">
        <v>4.3800000000000002E-3</v>
      </c>
      <c r="R236" s="141">
        <f>Q236*H236</f>
        <v>0.11467278000000002</v>
      </c>
      <c r="S236" s="141">
        <v>0</v>
      </c>
      <c r="T236" s="142">
        <f>S236*H236</f>
        <v>0</v>
      </c>
      <c r="AR236" s="143" t="s">
        <v>144</v>
      </c>
      <c r="AT236" s="143" t="s">
        <v>139</v>
      </c>
      <c r="AU236" s="143" t="s">
        <v>145</v>
      </c>
      <c r="AY236" s="17" t="s">
        <v>136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7" t="s">
        <v>145</v>
      </c>
      <c r="BK236" s="144">
        <f>ROUND(I236*H236,2)</f>
        <v>0</v>
      </c>
      <c r="BL236" s="17" t="s">
        <v>144</v>
      </c>
      <c r="BM236" s="143" t="s">
        <v>239</v>
      </c>
    </row>
    <row r="237" spans="2:65" s="14" customFormat="1" ht="11.25">
      <c r="B237" s="170"/>
      <c r="D237" s="146" t="s">
        <v>147</v>
      </c>
      <c r="E237" s="171" t="s">
        <v>1</v>
      </c>
      <c r="F237" s="172" t="s">
        <v>225</v>
      </c>
      <c r="H237" s="171" t="s">
        <v>1</v>
      </c>
      <c r="I237" s="173"/>
      <c r="L237" s="170"/>
      <c r="M237" s="174"/>
      <c r="T237" s="175"/>
      <c r="AT237" s="171" t="s">
        <v>147</v>
      </c>
      <c r="AU237" s="171" t="s">
        <v>145</v>
      </c>
      <c r="AV237" s="14" t="s">
        <v>85</v>
      </c>
      <c r="AW237" s="14" t="s">
        <v>33</v>
      </c>
      <c r="AX237" s="14" t="s">
        <v>77</v>
      </c>
      <c r="AY237" s="171" t="s">
        <v>136</v>
      </c>
    </row>
    <row r="238" spans="2:65" s="12" customFormat="1" ht="11.25">
      <c r="B238" s="145"/>
      <c r="D238" s="146" t="s">
        <v>147</v>
      </c>
      <c r="E238" s="147" t="s">
        <v>1</v>
      </c>
      <c r="F238" s="148" t="s">
        <v>226</v>
      </c>
      <c r="H238" s="149">
        <v>10.781000000000001</v>
      </c>
      <c r="I238" s="150"/>
      <c r="L238" s="145"/>
      <c r="M238" s="151"/>
      <c r="T238" s="152"/>
      <c r="AT238" s="147" t="s">
        <v>147</v>
      </c>
      <c r="AU238" s="147" t="s">
        <v>145</v>
      </c>
      <c r="AV238" s="12" t="s">
        <v>145</v>
      </c>
      <c r="AW238" s="12" t="s">
        <v>33</v>
      </c>
      <c r="AX238" s="12" t="s">
        <v>77</v>
      </c>
      <c r="AY238" s="147" t="s">
        <v>136</v>
      </c>
    </row>
    <row r="239" spans="2:65" s="14" customFormat="1" ht="11.25">
      <c r="B239" s="170"/>
      <c r="D239" s="146" t="s">
        <v>147</v>
      </c>
      <c r="E239" s="171" t="s">
        <v>1</v>
      </c>
      <c r="F239" s="172" t="s">
        <v>227</v>
      </c>
      <c r="H239" s="171" t="s">
        <v>1</v>
      </c>
      <c r="I239" s="173"/>
      <c r="L239" s="170"/>
      <c r="M239" s="174"/>
      <c r="T239" s="175"/>
      <c r="AT239" s="171" t="s">
        <v>147</v>
      </c>
      <c r="AU239" s="171" t="s">
        <v>145</v>
      </c>
      <c r="AV239" s="14" t="s">
        <v>85</v>
      </c>
      <c r="AW239" s="14" t="s">
        <v>33</v>
      </c>
      <c r="AX239" s="14" t="s">
        <v>77</v>
      </c>
      <c r="AY239" s="171" t="s">
        <v>136</v>
      </c>
    </row>
    <row r="240" spans="2:65" s="12" customFormat="1" ht="11.25">
      <c r="B240" s="145"/>
      <c r="D240" s="146" t="s">
        <v>147</v>
      </c>
      <c r="E240" s="147" t="s">
        <v>1</v>
      </c>
      <c r="F240" s="148" t="s">
        <v>228</v>
      </c>
      <c r="H240" s="149">
        <v>1.38</v>
      </c>
      <c r="I240" s="150"/>
      <c r="L240" s="145"/>
      <c r="M240" s="151"/>
      <c r="T240" s="152"/>
      <c r="AT240" s="147" t="s">
        <v>147</v>
      </c>
      <c r="AU240" s="147" t="s">
        <v>145</v>
      </c>
      <c r="AV240" s="12" t="s">
        <v>145</v>
      </c>
      <c r="AW240" s="12" t="s">
        <v>33</v>
      </c>
      <c r="AX240" s="12" t="s">
        <v>77</v>
      </c>
      <c r="AY240" s="147" t="s">
        <v>136</v>
      </c>
    </row>
    <row r="241" spans="2:65" s="14" customFormat="1" ht="11.25">
      <c r="B241" s="170"/>
      <c r="D241" s="146" t="s">
        <v>147</v>
      </c>
      <c r="E241" s="171" t="s">
        <v>1</v>
      </c>
      <c r="F241" s="172" t="s">
        <v>229</v>
      </c>
      <c r="H241" s="171" t="s">
        <v>1</v>
      </c>
      <c r="I241" s="173"/>
      <c r="L241" s="170"/>
      <c r="M241" s="174"/>
      <c r="T241" s="175"/>
      <c r="AT241" s="171" t="s">
        <v>147</v>
      </c>
      <c r="AU241" s="171" t="s">
        <v>145</v>
      </c>
      <c r="AV241" s="14" t="s">
        <v>85</v>
      </c>
      <c r="AW241" s="14" t="s">
        <v>33</v>
      </c>
      <c r="AX241" s="14" t="s">
        <v>77</v>
      </c>
      <c r="AY241" s="171" t="s">
        <v>136</v>
      </c>
    </row>
    <row r="242" spans="2:65" s="12" customFormat="1" ht="11.25">
      <c r="B242" s="145"/>
      <c r="D242" s="146" t="s">
        <v>147</v>
      </c>
      <c r="E242" s="147" t="s">
        <v>1</v>
      </c>
      <c r="F242" s="148" t="s">
        <v>230</v>
      </c>
      <c r="H242" s="149">
        <v>1.76</v>
      </c>
      <c r="I242" s="150"/>
      <c r="L242" s="145"/>
      <c r="M242" s="151"/>
      <c r="T242" s="152"/>
      <c r="AT242" s="147" t="s">
        <v>147</v>
      </c>
      <c r="AU242" s="147" t="s">
        <v>145</v>
      </c>
      <c r="AV242" s="12" t="s">
        <v>145</v>
      </c>
      <c r="AW242" s="12" t="s">
        <v>33</v>
      </c>
      <c r="AX242" s="12" t="s">
        <v>77</v>
      </c>
      <c r="AY242" s="147" t="s">
        <v>136</v>
      </c>
    </row>
    <row r="243" spans="2:65" s="15" customFormat="1" ht="11.25">
      <c r="B243" s="176"/>
      <c r="D243" s="146" t="s">
        <v>147</v>
      </c>
      <c r="E243" s="177" t="s">
        <v>1</v>
      </c>
      <c r="F243" s="178" t="s">
        <v>167</v>
      </c>
      <c r="H243" s="179">
        <v>13.920999999999999</v>
      </c>
      <c r="I243" s="180"/>
      <c r="L243" s="176"/>
      <c r="M243" s="181"/>
      <c r="T243" s="182"/>
      <c r="AT243" s="177" t="s">
        <v>147</v>
      </c>
      <c r="AU243" s="177" t="s">
        <v>145</v>
      </c>
      <c r="AV243" s="15" t="s">
        <v>137</v>
      </c>
      <c r="AW243" s="15" t="s">
        <v>33</v>
      </c>
      <c r="AX243" s="15" t="s">
        <v>77</v>
      </c>
      <c r="AY243" s="177" t="s">
        <v>136</v>
      </c>
    </row>
    <row r="244" spans="2:65" s="14" customFormat="1" ht="11.25">
      <c r="B244" s="170"/>
      <c r="D244" s="146" t="s">
        <v>147</v>
      </c>
      <c r="E244" s="171" t="s">
        <v>1</v>
      </c>
      <c r="F244" s="172" t="s">
        <v>217</v>
      </c>
      <c r="H244" s="171" t="s">
        <v>1</v>
      </c>
      <c r="I244" s="173"/>
      <c r="L244" s="170"/>
      <c r="M244" s="174"/>
      <c r="T244" s="175"/>
      <c r="AT244" s="171" t="s">
        <v>147</v>
      </c>
      <c r="AU244" s="171" t="s">
        <v>145</v>
      </c>
      <c r="AV244" s="14" t="s">
        <v>85</v>
      </c>
      <c r="AW244" s="14" t="s">
        <v>33</v>
      </c>
      <c r="AX244" s="14" t="s">
        <v>77</v>
      </c>
      <c r="AY244" s="171" t="s">
        <v>136</v>
      </c>
    </row>
    <row r="245" spans="2:65" s="12" customFormat="1" ht="11.25">
      <c r="B245" s="145"/>
      <c r="D245" s="146" t="s">
        <v>147</v>
      </c>
      <c r="E245" s="147" t="s">
        <v>1</v>
      </c>
      <c r="F245" s="148" t="s">
        <v>231</v>
      </c>
      <c r="H245" s="149">
        <v>1.48</v>
      </c>
      <c r="I245" s="150"/>
      <c r="L245" s="145"/>
      <c r="M245" s="151"/>
      <c r="T245" s="152"/>
      <c r="AT245" s="147" t="s">
        <v>147</v>
      </c>
      <c r="AU245" s="147" t="s">
        <v>145</v>
      </c>
      <c r="AV245" s="12" t="s">
        <v>145</v>
      </c>
      <c r="AW245" s="12" t="s">
        <v>33</v>
      </c>
      <c r="AX245" s="12" t="s">
        <v>77</v>
      </c>
      <c r="AY245" s="147" t="s">
        <v>136</v>
      </c>
    </row>
    <row r="246" spans="2:65" s="14" customFormat="1" ht="11.25">
      <c r="B246" s="170"/>
      <c r="D246" s="146" t="s">
        <v>147</v>
      </c>
      <c r="E246" s="171" t="s">
        <v>1</v>
      </c>
      <c r="F246" s="172" t="s">
        <v>232</v>
      </c>
      <c r="H246" s="171" t="s">
        <v>1</v>
      </c>
      <c r="I246" s="173"/>
      <c r="L246" s="170"/>
      <c r="M246" s="174"/>
      <c r="T246" s="175"/>
      <c r="AT246" s="171" t="s">
        <v>147</v>
      </c>
      <c r="AU246" s="171" t="s">
        <v>145</v>
      </c>
      <c r="AV246" s="14" t="s">
        <v>85</v>
      </c>
      <c r="AW246" s="14" t="s">
        <v>33</v>
      </c>
      <c r="AX246" s="14" t="s">
        <v>77</v>
      </c>
      <c r="AY246" s="171" t="s">
        <v>136</v>
      </c>
    </row>
    <row r="247" spans="2:65" s="12" customFormat="1" ht="11.25">
      <c r="B247" s="145"/>
      <c r="D247" s="146" t="s">
        <v>147</v>
      </c>
      <c r="E247" s="147" t="s">
        <v>1</v>
      </c>
      <c r="F247" s="148" t="s">
        <v>240</v>
      </c>
      <c r="H247" s="149">
        <v>9.4600000000000009</v>
      </c>
      <c r="I247" s="150"/>
      <c r="L247" s="145"/>
      <c r="M247" s="151"/>
      <c r="T247" s="152"/>
      <c r="AT247" s="147" t="s">
        <v>147</v>
      </c>
      <c r="AU247" s="147" t="s">
        <v>145</v>
      </c>
      <c r="AV247" s="12" t="s">
        <v>145</v>
      </c>
      <c r="AW247" s="12" t="s">
        <v>33</v>
      </c>
      <c r="AX247" s="12" t="s">
        <v>77</v>
      </c>
      <c r="AY247" s="147" t="s">
        <v>136</v>
      </c>
    </row>
    <row r="248" spans="2:65" s="14" customFormat="1" ht="11.25">
      <c r="B248" s="170"/>
      <c r="D248" s="146" t="s">
        <v>147</v>
      </c>
      <c r="E248" s="171" t="s">
        <v>1</v>
      </c>
      <c r="F248" s="172" t="s">
        <v>234</v>
      </c>
      <c r="H248" s="171" t="s">
        <v>1</v>
      </c>
      <c r="I248" s="173"/>
      <c r="L248" s="170"/>
      <c r="M248" s="174"/>
      <c r="T248" s="175"/>
      <c r="AT248" s="171" t="s">
        <v>147</v>
      </c>
      <c r="AU248" s="171" t="s">
        <v>145</v>
      </c>
      <c r="AV248" s="14" t="s">
        <v>85</v>
      </c>
      <c r="AW248" s="14" t="s">
        <v>33</v>
      </c>
      <c r="AX248" s="14" t="s">
        <v>77</v>
      </c>
      <c r="AY248" s="171" t="s">
        <v>136</v>
      </c>
    </row>
    <row r="249" spans="2:65" s="12" customFormat="1" ht="11.25">
      <c r="B249" s="145"/>
      <c r="D249" s="146" t="s">
        <v>147</v>
      </c>
      <c r="E249" s="147" t="s">
        <v>1</v>
      </c>
      <c r="F249" s="148" t="s">
        <v>235</v>
      </c>
      <c r="H249" s="149">
        <v>1.32</v>
      </c>
      <c r="I249" s="150"/>
      <c r="L249" s="145"/>
      <c r="M249" s="151"/>
      <c r="T249" s="152"/>
      <c r="AT249" s="147" t="s">
        <v>147</v>
      </c>
      <c r="AU249" s="147" t="s">
        <v>145</v>
      </c>
      <c r="AV249" s="12" t="s">
        <v>145</v>
      </c>
      <c r="AW249" s="12" t="s">
        <v>33</v>
      </c>
      <c r="AX249" s="12" t="s">
        <v>77</v>
      </c>
      <c r="AY249" s="147" t="s">
        <v>136</v>
      </c>
    </row>
    <row r="250" spans="2:65" s="15" customFormat="1" ht="11.25">
      <c r="B250" s="176"/>
      <c r="D250" s="146" t="s">
        <v>147</v>
      </c>
      <c r="E250" s="177" t="s">
        <v>1</v>
      </c>
      <c r="F250" s="178" t="s">
        <v>167</v>
      </c>
      <c r="H250" s="179">
        <v>12.26</v>
      </c>
      <c r="I250" s="180"/>
      <c r="L250" s="176"/>
      <c r="M250" s="181"/>
      <c r="T250" s="182"/>
      <c r="AT250" s="177" t="s">
        <v>147</v>
      </c>
      <c r="AU250" s="177" t="s">
        <v>145</v>
      </c>
      <c r="AV250" s="15" t="s">
        <v>137</v>
      </c>
      <c r="AW250" s="15" t="s">
        <v>33</v>
      </c>
      <c r="AX250" s="15" t="s">
        <v>77</v>
      </c>
      <c r="AY250" s="177" t="s">
        <v>136</v>
      </c>
    </row>
    <row r="251" spans="2:65" s="13" customFormat="1" ht="11.25">
      <c r="B251" s="153"/>
      <c r="D251" s="146" t="s">
        <v>147</v>
      </c>
      <c r="E251" s="154" t="s">
        <v>1</v>
      </c>
      <c r="F251" s="155" t="s">
        <v>150</v>
      </c>
      <c r="H251" s="156">
        <v>26.181000000000001</v>
      </c>
      <c r="I251" s="157"/>
      <c r="L251" s="153"/>
      <c r="M251" s="158"/>
      <c r="T251" s="159"/>
      <c r="AT251" s="154" t="s">
        <v>147</v>
      </c>
      <c r="AU251" s="154" t="s">
        <v>145</v>
      </c>
      <c r="AV251" s="13" t="s">
        <v>144</v>
      </c>
      <c r="AW251" s="13" t="s">
        <v>33</v>
      </c>
      <c r="AX251" s="13" t="s">
        <v>85</v>
      </c>
      <c r="AY251" s="154" t="s">
        <v>136</v>
      </c>
    </row>
    <row r="252" spans="2:65" s="1" customFormat="1" ht="24.2" customHeight="1">
      <c r="B252" s="32"/>
      <c r="C252" s="132" t="s">
        <v>8</v>
      </c>
      <c r="D252" s="132" t="s">
        <v>139</v>
      </c>
      <c r="E252" s="133" t="s">
        <v>241</v>
      </c>
      <c r="F252" s="134" t="s">
        <v>242</v>
      </c>
      <c r="G252" s="135" t="s">
        <v>175</v>
      </c>
      <c r="H252" s="136">
        <v>118.833</v>
      </c>
      <c r="I252" s="137"/>
      <c r="J252" s="138">
        <f>ROUND(I252*H252,2)</f>
        <v>0</v>
      </c>
      <c r="K252" s="134" t="s">
        <v>143</v>
      </c>
      <c r="L252" s="32"/>
      <c r="M252" s="139" t="s">
        <v>1</v>
      </c>
      <c r="N252" s="140" t="s">
        <v>43</v>
      </c>
      <c r="P252" s="141">
        <f>O252*H252</f>
        <v>0</v>
      </c>
      <c r="Q252" s="141">
        <v>2.0480000000000002E-2</v>
      </c>
      <c r="R252" s="141">
        <f>Q252*H252</f>
        <v>2.4336998400000001</v>
      </c>
      <c r="S252" s="141">
        <v>0</v>
      </c>
      <c r="T252" s="142">
        <f>S252*H252</f>
        <v>0</v>
      </c>
      <c r="AR252" s="143" t="s">
        <v>144</v>
      </c>
      <c r="AT252" s="143" t="s">
        <v>139</v>
      </c>
      <c r="AU252" s="143" t="s">
        <v>145</v>
      </c>
      <c r="AY252" s="17" t="s">
        <v>136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7" t="s">
        <v>145</v>
      </c>
      <c r="BK252" s="144">
        <f>ROUND(I252*H252,2)</f>
        <v>0</v>
      </c>
      <c r="BL252" s="17" t="s">
        <v>144</v>
      </c>
      <c r="BM252" s="143" t="s">
        <v>243</v>
      </c>
    </row>
    <row r="253" spans="2:65" s="14" customFormat="1" ht="22.5">
      <c r="B253" s="170"/>
      <c r="D253" s="146" t="s">
        <v>147</v>
      </c>
      <c r="E253" s="171" t="s">
        <v>1</v>
      </c>
      <c r="F253" s="172" t="s">
        <v>244</v>
      </c>
      <c r="H253" s="171" t="s">
        <v>1</v>
      </c>
      <c r="I253" s="173"/>
      <c r="L253" s="170"/>
      <c r="M253" s="174"/>
      <c r="T253" s="175"/>
      <c r="AT253" s="171" t="s">
        <v>147</v>
      </c>
      <c r="AU253" s="171" t="s">
        <v>145</v>
      </c>
      <c r="AV253" s="14" t="s">
        <v>85</v>
      </c>
      <c r="AW253" s="14" t="s">
        <v>33</v>
      </c>
      <c r="AX253" s="14" t="s">
        <v>77</v>
      </c>
      <c r="AY253" s="171" t="s">
        <v>136</v>
      </c>
    </row>
    <row r="254" spans="2:65" s="12" customFormat="1" ht="11.25">
      <c r="B254" s="145"/>
      <c r="D254" s="146" t="s">
        <v>147</v>
      </c>
      <c r="E254" s="147" t="s">
        <v>1</v>
      </c>
      <c r="F254" s="148" t="s">
        <v>245</v>
      </c>
      <c r="H254" s="149">
        <v>14.19</v>
      </c>
      <c r="I254" s="150"/>
      <c r="L254" s="145"/>
      <c r="M254" s="151"/>
      <c r="T254" s="152"/>
      <c r="AT254" s="147" t="s">
        <v>147</v>
      </c>
      <c r="AU254" s="147" t="s">
        <v>145</v>
      </c>
      <c r="AV254" s="12" t="s">
        <v>145</v>
      </c>
      <c r="AW254" s="12" t="s">
        <v>33</v>
      </c>
      <c r="AX254" s="12" t="s">
        <v>77</v>
      </c>
      <c r="AY254" s="147" t="s">
        <v>136</v>
      </c>
    </row>
    <row r="255" spans="2:65" s="14" customFormat="1" ht="11.25">
      <c r="B255" s="170"/>
      <c r="D255" s="146" t="s">
        <v>147</v>
      </c>
      <c r="E255" s="171" t="s">
        <v>1</v>
      </c>
      <c r="F255" s="172" t="s">
        <v>246</v>
      </c>
      <c r="H255" s="171" t="s">
        <v>1</v>
      </c>
      <c r="I255" s="173"/>
      <c r="L255" s="170"/>
      <c r="M255" s="174"/>
      <c r="T255" s="175"/>
      <c r="AT255" s="171" t="s">
        <v>147</v>
      </c>
      <c r="AU255" s="171" t="s">
        <v>145</v>
      </c>
      <c r="AV255" s="14" t="s">
        <v>85</v>
      </c>
      <c r="AW255" s="14" t="s">
        <v>33</v>
      </c>
      <c r="AX255" s="14" t="s">
        <v>77</v>
      </c>
      <c r="AY255" s="171" t="s">
        <v>136</v>
      </c>
    </row>
    <row r="256" spans="2:65" s="12" customFormat="1" ht="11.25">
      <c r="B256" s="145"/>
      <c r="D256" s="146" t="s">
        <v>147</v>
      </c>
      <c r="E256" s="147" t="s">
        <v>1</v>
      </c>
      <c r="F256" s="148" t="s">
        <v>247</v>
      </c>
      <c r="H256" s="149">
        <v>15.12</v>
      </c>
      <c r="I256" s="150"/>
      <c r="L256" s="145"/>
      <c r="M256" s="151"/>
      <c r="T256" s="152"/>
      <c r="AT256" s="147" t="s">
        <v>147</v>
      </c>
      <c r="AU256" s="147" t="s">
        <v>145</v>
      </c>
      <c r="AV256" s="12" t="s">
        <v>145</v>
      </c>
      <c r="AW256" s="12" t="s">
        <v>33</v>
      </c>
      <c r="AX256" s="12" t="s">
        <v>77</v>
      </c>
      <c r="AY256" s="147" t="s">
        <v>136</v>
      </c>
    </row>
    <row r="257" spans="2:65" s="14" customFormat="1" ht="11.25">
      <c r="B257" s="170"/>
      <c r="D257" s="146" t="s">
        <v>147</v>
      </c>
      <c r="E257" s="171" t="s">
        <v>1</v>
      </c>
      <c r="F257" s="172" t="s">
        <v>248</v>
      </c>
      <c r="H257" s="171" t="s">
        <v>1</v>
      </c>
      <c r="I257" s="173"/>
      <c r="L257" s="170"/>
      <c r="M257" s="174"/>
      <c r="T257" s="175"/>
      <c r="AT257" s="171" t="s">
        <v>147</v>
      </c>
      <c r="AU257" s="171" t="s">
        <v>145</v>
      </c>
      <c r="AV257" s="14" t="s">
        <v>85</v>
      </c>
      <c r="AW257" s="14" t="s">
        <v>33</v>
      </c>
      <c r="AX257" s="14" t="s">
        <v>77</v>
      </c>
      <c r="AY257" s="171" t="s">
        <v>136</v>
      </c>
    </row>
    <row r="258" spans="2:65" s="12" customFormat="1" ht="11.25">
      <c r="B258" s="145"/>
      <c r="D258" s="146" t="s">
        <v>147</v>
      </c>
      <c r="E258" s="147" t="s">
        <v>1</v>
      </c>
      <c r="F258" s="148" t="s">
        <v>249</v>
      </c>
      <c r="H258" s="149">
        <v>17.591000000000001</v>
      </c>
      <c r="I258" s="150"/>
      <c r="L258" s="145"/>
      <c r="M258" s="151"/>
      <c r="T258" s="152"/>
      <c r="AT258" s="147" t="s">
        <v>147</v>
      </c>
      <c r="AU258" s="147" t="s">
        <v>145</v>
      </c>
      <c r="AV258" s="12" t="s">
        <v>145</v>
      </c>
      <c r="AW258" s="12" t="s">
        <v>33</v>
      </c>
      <c r="AX258" s="12" t="s">
        <v>77</v>
      </c>
      <c r="AY258" s="147" t="s">
        <v>136</v>
      </c>
    </row>
    <row r="259" spans="2:65" s="14" customFormat="1" ht="11.25">
      <c r="B259" s="170"/>
      <c r="D259" s="146" t="s">
        <v>147</v>
      </c>
      <c r="E259" s="171" t="s">
        <v>1</v>
      </c>
      <c r="F259" s="172" t="s">
        <v>250</v>
      </c>
      <c r="H259" s="171" t="s">
        <v>1</v>
      </c>
      <c r="I259" s="173"/>
      <c r="L259" s="170"/>
      <c r="M259" s="174"/>
      <c r="T259" s="175"/>
      <c r="AT259" s="171" t="s">
        <v>147</v>
      </c>
      <c r="AU259" s="171" t="s">
        <v>145</v>
      </c>
      <c r="AV259" s="14" t="s">
        <v>85</v>
      </c>
      <c r="AW259" s="14" t="s">
        <v>33</v>
      </c>
      <c r="AX259" s="14" t="s">
        <v>77</v>
      </c>
      <c r="AY259" s="171" t="s">
        <v>136</v>
      </c>
    </row>
    <row r="260" spans="2:65" s="12" customFormat="1" ht="11.25">
      <c r="B260" s="145"/>
      <c r="D260" s="146" t="s">
        <v>147</v>
      </c>
      <c r="E260" s="147" t="s">
        <v>1</v>
      </c>
      <c r="F260" s="148" t="s">
        <v>251</v>
      </c>
      <c r="H260" s="149">
        <v>8.4420000000000002</v>
      </c>
      <c r="I260" s="150"/>
      <c r="L260" s="145"/>
      <c r="M260" s="151"/>
      <c r="T260" s="152"/>
      <c r="AT260" s="147" t="s">
        <v>147</v>
      </c>
      <c r="AU260" s="147" t="s">
        <v>145</v>
      </c>
      <c r="AV260" s="12" t="s">
        <v>145</v>
      </c>
      <c r="AW260" s="12" t="s">
        <v>33</v>
      </c>
      <c r="AX260" s="12" t="s">
        <v>77</v>
      </c>
      <c r="AY260" s="147" t="s">
        <v>136</v>
      </c>
    </row>
    <row r="261" spans="2:65" s="15" customFormat="1" ht="11.25">
      <c r="B261" s="176"/>
      <c r="D261" s="146" t="s">
        <v>147</v>
      </c>
      <c r="E261" s="177" t="s">
        <v>1</v>
      </c>
      <c r="F261" s="178" t="s">
        <v>167</v>
      </c>
      <c r="H261" s="179">
        <v>55.343000000000004</v>
      </c>
      <c r="I261" s="180"/>
      <c r="L261" s="176"/>
      <c r="M261" s="181"/>
      <c r="T261" s="182"/>
      <c r="AT261" s="177" t="s">
        <v>147</v>
      </c>
      <c r="AU261" s="177" t="s">
        <v>145</v>
      </c>
      <c r="AV261" s="15" t="s">
        <v>137</v>
      </c>
      <c r="AW261" s="15" t="s">
        <v>33</v>
      </c>
      <c r="AX261" s="15" t="s">
        <v>77</v>
      </c>
      <c r="AY261" s="177" t="s">
        <v>136</v>
      </c>
    </row>
    <row r="262" spans="2:65" s="14" customFormat="1" ht="11.25">
      <c r="B262" s="170"/>
      <c r="D262" s="146" t="s">
        <v>147</v>
      </c>
      <c r="E262" s="171" t="s">
        <v>1</v>
      </c>
      <c r="F262" s="172" t="s">
        <v>252</v>
      </c>
      <c r="H262" s="171" t="s">
        <v>1</v>
      </c>
      <c r="I262" s="173"/>
      <c r="L262" s="170"/>
      <c r="M262" s="174"/>
      <c r="T262" s="175"/>
      <c r="AT262" s="171" t="s">
        <v>147</v>
      </c>
      <c r="AU262" s="171" t="s">
        <v>145</v>
      </c>
      <c r="AV262" s="14" t="s">
        <v>85</v>
      </c>
      <c r="AW262" s="14" t="s">
        <v>33</v>
      </c>
      <c r="AX262" s="14" t="s">
        <v>77</v>
      </c>
      <c r="AY262" s="171" t="s">
        <v>136</v>
      </c>
    </row>
    <row r="263" spans="2:65" s="12" customFormat="1" ht="11.25">
      <c r="B263" s="145"/>
      <c r="D263" s="146" t="s">
        <v>147</v>
      </c>
      <c r="E263" s="147" t="s">
        <v>1</v>
      </c>
      <c r="F263" s="148" t="s">
        <v>253</v>
      </c>
      <c r="H263" s="149">
        <v>16.638999999999999</v>
      </c>
      <c r="I263" s="150"/>
      <c r="L263" s="145"/>
      <c r="M263" s="151"/>
      <c r="T263" s="152"/>
      <c r="AT263" s="147" t="s">
        <v>147</v>
      </c>
      <c r="AU263" s="147" t="s">
        <v>145</v>
      </c>
      <c r="AV263" s="12" t="s">
        <v>145</v>
      </c>
      <c r="AW263" s="12" t="s">
        <v>33</v>
      </c>
      <c r="AX263" s="12" t="s">
        <v>77</v>
      </c>
      <c r="AY263" s="147" t="s">
        <v>136</v>
      </c>
    </row>
    <row r="264" spans="2:65" s="14" customFormat="1" ht="22.5">
      <c r="B264" s="170"/>
      <c r="D264" s="146" t="s">
        <v>147</v>
      </c>
      <c r="E264" s="171" t="s">
        <v>1</v>
      </c>
      <c r="F264" s="172" t="s">
        <v>254</v>
      </c>
      <c r="H264" s="171" t="s">
        <v>1</v>
      </c>
      <c r="I264" s="173"/>
      <c r="L264" s="170"/>
      <c r="M264" s="174"/>
      <c r="T264" s="175"/>
      <c r="AT264" s="171" t="s">
        <v>147</v>
      </c>
      <c r="AU264" s="171" t="s">
        <v>145</v>
      </c>
      <c r="AV264" s="14" t="s">
        <v>85</v>
      </c>
      <c r="AW264" s="14" t="s">
        <v>33</v>
      </c>
      <c r="AX264" s="14" t="s">
        <v>77</v>
      </c>
      <c r="AY264" s="171" t="s">
        <v>136</v>
      </c>
    </row>
    <row r="265" spans="2:65" s="12" customFormat="1" ht="11.25">
      <c r="B265" s="145"/>
      <c r="D265" s="146" t="s">
        <v>147</v>
      </c>
      <c r="E265" s="147" t="s">
        <v>1</v>
      </c>
      <c r="F265" s="148" t="s">
        <v>255</v>
      </c>
      <c r="H265" s="149">
        <v>13.64</v>
      </c>
      <c r="I265" s="150"/>
      <c r="L265" s="145"/>
      <c r="M265" s="151"/>
      <c r="T265" s="152"/>
      <c r="AT265" s="147" t="s">
        <v>147</v>
      </c>
      <c r="AU265" s="147" t="s">
        <v>145</v>
      </c>
      <c r="AV265" s="12" t="s">
        <v>145</v>
      </c>
      <c r="AW265" s="12" t="s">
        <v>33</v>
      </c>
      <c r="AX265" s="12" t="s">
        <v>77</v>
      </c>
      <c r="AY265" s="147" t="s">
        <v>136</v>
      </c>
    </row>
    <row r="266" spans="2:65" s="14" customFormat="1" ht="11.25">
      <c r="B266" s="170"/>
      <c r="D266" s="146" t="s">
        <v>147</v>
      </c>
      <c r="E266" s="171" t="s">
        <v>1</v>
      </c>
      <c r="F266" s="172" t="s">
        <v>234</v>
      </c>
      <c r="H266" s="171" t="s">
        <v>1</v>
      </c>
      <c r="I266" s="173"/>
      <c r="L266" s="170"/>
      <c r="M266" s="174"/>
      <c r="T266" s="175"/>
      <c r="AT266" s="171" t="s">
        <v>147</v>
      </c>
      <c r="AU266" s="171" t="s">
        <v>145</v>
      </c>
      <c r="AV266" s="14" t="s">
        <v>85</v>
      </c>
      <c r="AW266" s="14" t="s">
        <v>33</v>
      </c>
      <c r="AX266" s="14" t="s">
        <v>77</v>
      </c>
      <c r="AY266" s="171" t="s">
        <v>136</v>
      </c>
    </row>
    <row r="267" spans="2:65" s="12" customFormat="1" ht="11.25">
      <c r="B267" s="145"/>
      <c r="D267" s="146" t="s">
        <v>147</v>
      </c>
      <c r="E267" s="147" t="s">
        <v>1</v>
      </c>
      <c r="F267" s="148" t="s">
        <v>256</v>
      </c>
      <c r="H267" s="149">
        <v>17.498999999999999</v>
      </c>
      <c r="I267" s="150"/>
      <c r="L267" s="145"/>
      <c r="M267" s="151"/>
      <c r="T267" s="152"/>
      <c r="AT267" s="147" t="s">
        <v>147</v>
      </c>
      <c r="AU267" s="147" t="s">
        <v>145</v>
      </c>
      <c r="AV267" s="12" t="s">
        <v>145</v>
      </c>
      <c r="AW267" s="12" t="s">
        <v>33</v>
      </c>
      <c r="AX267" s="12" t="s">
        <v>77</v>
      </c>
      <c r="AY267" s="147" t="s">
        <v>136</v>
      </c>
    </row>
    <row r="268" spans="2:65" s="14" customFormat="1" ht="11.25">
      <c r="B268" s="170"/>
      <c r="D268" s="146" t="s">
        <v>147</v>
      </c>
      <c r="E268" s="171" t="s">
        <v>1</v>
      </c>
      <c r="F268" s="172" t="s">
        <v>257</v>
      </c>
      <c r="H268" s="171" t="s">
        <v>1</v>
      </c>
      <c r="I268" s="173"/>
      <c r="L268" s="170"/>
      <c r="M268" s="174"/>
      <c r="T268" s="175"/>
      <c r="AT268" s="171" t="s">
        <v>147</v>
      </c>
      <c r="AU268" s="171" t="s">
        <v>145</v>
      </c>
      <c r="AV268" s="14" t="s">
        <v>85</v>
      </c>
      <c r="AW268" s="14" t="s">
        <v>33</v>
      </c>
      <c r="AX268" s="14" t="s">
        <v>77</v>
      </c>
      <c r="AY268" s="171" t="s">
        <v>136</v>
      </c>
    </row>
    <row r="269" spans="2:65" s="12" customFormat="1" ht="11.25">
      <c r="B269" s="145"/>
      <c r="D269" s="146" t="s">
        <v>147</v>
      </c>
      <c r="E269" s="147" t="s">
        <v>1</v>
      </c>
      <c r="F269" s="148" t="s">
        <v>258</v>
      </c>
      <c r="H269" s="149">
        <v>15.712</v>
      </c>
      <c r="I269" s="150"/>
      <c r="L269" s="145"/>
      <c r="M269" s="151"/>
      <c r="T269" s="152"/>
      <c r="AT269" s="147" t="s">
        <v>147</v>
      </c>
      <c r="AU269" s="147" t="s">
        <v>145</v>
      </c>
      <c r="AV269" s="12" t="s">
        <v>145</v>
      </c>
      <c r="AW269" s="12" t="s">
        <v>33</v>
      </c>
      <c r="AX269" s="12" t="s">
        <v>77</v>
      </c>
      <c r="AY269" s="147" t="s">
        <v>136</v>
      </c>
    </row>
    <row r="270" spans="2:65" s="15" customFormat="1" ht="11.25">
      <c r="B270" s="176"/>
      <c r="D270" s="146" t="s">
        <v>147</v>
      </c>
      <c r="E270" s="177" t="s">
        <v>1</v>
      </c>
      <c r="F270" s="178" t="s">
        <v>167</v>
      </c>
      <c r="H270" s="179">
        <v>63.49</v>
      </c>
      <c r="I270" s="180"/>
      <c r="L270" s="176"/>
      <c r="M270" s="181"/>
      <c r="T270" s="182"/>
      <c r="AT270" s="177" t="s">
        <v>147</v>
      </c>
      <c r="AU270" s="177" t="s">
        <v>145</v>
      </c>
      <c r="AV270" s="15" t="s">
        <v>137</v>
      </c>
      <c r="AW270" s="15" t="s">
        <v>33</v>
      </c>
      <c r="AX270" s="15" t="s">
        <v>77</v>
      </c>
      <c r="AY270" s="177" t="s">
        <v>136</v>
      </c>
    </row>
    <row r="271" spans="2:65" s="13" customFormat="1" ht="11.25">
      <c r="B271" s="153"/>
      <c r="D271" s="146" t="s">
        <v>147</v>
      </c>
      <c r="E271" s="154" t="s">
        <v>1</v>
      </c>
      <c r="F271" s="155" t="s">
        <v>150</v>
      </c>
      <c r="H271" s="156">
        <v>118.833</v>
      </c>
      <c r="I271" s="157"/>
      <c r="L271" s="153"/>
      <c r="M271" s="158"/>
      <c r="T271" s="159"/>
      <c r="AT271" s="154" t="s">
        <v>147</v>
      </c>
      <c r="AU271" s="154" t="s">
        <v>145</v>
      </c>
      <c r="AV271" s="13" t="s">
        <v>144</v>
      </c>
      <c r="AW271" s="13" t="s">
        <v>33</v>
      </c>
      <c r="AX271" s="13" t="s">
        <v>85</v>
      </c>
      <c r="AY271" s="154" t="s">
        <v>136</v>
      </c>
    </row>
    <row r="272" spans="2:65" s="1" customFormat="1" ht="33" customHeight="1">
      <c r="B272" s="32"/>
      <c r="C272" s="132" t="s">
        <v>259</v>
      </c>
      <c r="D272" s="132" t="s">
        <v>139</v>
      </c>
      <c r="E272" s="133" t="s">
        <v>260</v>
      </c>
      <c r="F272" s="134" t="s">
        <v>261</v>
      </c>
      <c r="G272" s="135" t="s">
        <v>175</v>
      </c>
      <c r="H272" s="136">
        <v>118.833</v>
      </c>
      <c r="I272" s="137"/>
      <c r="J272" s="138">
        <f>ROUND(I272*H272,2)</f>
        <v>0</v>
      </c>
      <c r="K272" s="134" t="s">
        <v>143</v>
      </c>
      <c r="L272" s="32"/>
      <c r="M272" s="139" t="s">
        <v>1</v>
      </c>
      <c r="N272" s="140" t="s">
        <v>43</v>
      </c>
      <c r="P272" s="141">
        <f>O272*H272</f>
        <v>0</v>
      </c>
      <c r="Q272" s="141">
        <v>7.9000000000000008E-3</v>
      </c>
      <c r="R272" s="141">
        <f>Q272*H272</f>
        <v>0.93878070000000013</v>
      </c>
      <c r="S272" s="141">
        <v>0</v>
      </c>
      <c r="T272" s="142">
        <f>S272*H272</f>
        <v>0</v>
      </c>
      <c r="AR272" s="143" t="s">
        <v>144</v>
      </c>
      <c r="AT272" s="143" t="s">
        <v>139</v>
      </c>
      <c r="AU272" s="143" t="s">
        <v>145</v>
      </c>
      <c r="AY272" s="17" t="s">
        <v>136</v>
      </c>
      <c r="BE272" s="144">
        <f>IF(N272="základní",J272,0)</f>
        <v>0</v>
      </c>
      <c r="BF272" s="144">
        <f>IF(N272="snížená",J272,0)</f>
        <v>0</v>
      </c>
      <c r="BG272" s="144">
        <f>IF(N272="zákl. přenesená",J272,0)</f>
        <v>0</v>
      </c>
      <c r="BH272" s="144">
        <f>IF(N272="sníž. přenesená",J272,0)</f>
        <v>0</v>
      </c>
      <c r="BI272" s="144">
        <f>IF(N272="nulová",J272,0)</f>
        <v>0</v>
      </c>
      <c r="BJ272" s="17" t="s">
        <v>145</v>
      </c>
      <c r="BK272" s="144">
        <f>ROUND(I272*H272,2)</f>
        <v>0</v>
      </c>
      <c r="BL272" s="17" t="s">
        <v>144</v>
      </c>
      <c r="BM272" s="143" t="s">
        <v>262</v>
      </c>
    </row>
    <row r="273" spans="2:65" s="1" customFormat="1" ht="16.5" customHeight="1">
      <c r="B273" s="32"/>
      <c r="C273" s="132" t="s">
        <v>263</v>
      </c>
      <c r="D273" s="132" t="s">
        <v>139</v>
      </c>
      <c r="E273" s="133" t="s">
        <v>264</v>
      </c>
      <c r="F273" s="134" t="s">
        <v>265</v>
      </c>
      <c r="G273" s="135" t="s">
        <v>175</v>
      </c>
      <c r="H273" s="136">
        <v>14.856999999999999</v>
      </c>
      <c r="I273" s="137"/>
      <c r="J273" s="138">
        <f>ROUND(I273*H273,2)</f>
        <v>0</v>
      </c>
      <c r="K273" s="134" t="s">
        <v>143</v>
      </c>
      <c r="L273" s="32"/>
      <c r="M273" s="139" t="s">
        <v>1</v>
      </c>
      <c r="N273" s="140" t="s">
        <v>43</v>
      </c>
      <c r="P273" s="141">
        <f>O273*H273</f>
        <v>0</v>
      </c>
      <c r="Q273" s="141">
        <v>4.0000000000000001E-3</v>
      </c>
      <c r="R273" s="141">
        <f>Q273*H273</f>
        <v>5.9428000000000002E-2</v>
      </c>
      <c r="S273" s="141">
        <v>0</v>
      </c>
      <c r="T273" s="142">
        <f>S273*H273</f>
        <v>0</v>
      </c>
      <c r="AR273" s="143" t="s">
        <v>144</v>
      </c>
      <c r="AT273" s="143" t="s">
        <v>139</v>
      </c>
      <c r="AU273" s="143" t="s">
        <v>145</v>
      </c>
      <c r="AY273" s="17" t="s">
        <v>136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145</v>
      </c>
      <c r="BK273" s="144">
        <f>ROUND(I273*H273,2)</f>
        <v>0</v>
      </c>
      <c r="BL273" s="17" t="s">
        <v>144</v>
      </c>
      <c r="BM273" s="143" t="s">
        <v>266</v>
      </c>
    </row>
    <row r="274" spans="2:65" s="14" customFormat="1" ht="11.25">
      <c r="B274" s="170"/>
      <c r="D274" s="146" t="s">
        <v>147</v>
      </c>
      <c r="E274" s="171" t="s">
        <v>1</v>
      </c>
      <c r="F274" s="172" t="s">
        <v>225</v>
      </c>
      <c r="H274" s="171" t="s">
        <v>1</v>
      </c>
      <c r="I274" s="173"/>
      <c r="L274" s="170"/>
      <c r="M274" s="174"/>
      <c r="T274" s="175"/>
      <c r="AT274" s="171" t="s">
        <v>147</v>
      </c>
      <c r="AU274" s="171" t="s">
        <v>145</v>
      </c>
      <c r="AV274" s="14" t="s">
        <v>85</v>
      </c>
      <c r="AW274" s="14" t="s">
        <v>33</v>
      </c>
      <c r="AX274" s="14" t="s">
        <v>77</v>
      </c>
      <c r="AY274" s="171" t="s">
        <v>136</v>
      </c>
    </row>
    <row r="275" spans="2:65" s="12" customFormat="1" ht="11.25">
      <c r="B275" s="145"/>
      <c r="D275" s="146" t="s">
        <v>147</v>
      </c>
      <c r="E275" s="147" t="s">
        <v>1</v>
      </c>
      <c r="F275" s="148" t="s">
        <v>267</v>
      </c>
      <c r="H275" s="149">
        <v>5.8609999999999998</v>
      </c>
      <c r="I275" s="150"/>
      <c r="L275" s="145"/>
      <c r="M275" s="151"/>
      <c r="T275" s="152"/>
      <c r="AT275" s="147" t="s">
        <v>147</v>
      </c>
      <c r="AU275" s="147" t="s">
        <v>145</v>
      </c>
      <c r="AV275" s="12" t="s">
        <v>145</v>
      </c>
      <c r="AW275" s="12" t="s">
        <v>33</v>
      </c>
      <c r="AX275" s="12" t="s">
        <v>77</v>
      </c>
      <c r="AY275" s="147" t="s">
        <v>136</v>
      </c>
    </row>
    <row r="276" spans="2:65" s="14" customFormat="1" ht="11.25">
      <c r="B276" s="170"/>
      <c r="D276" s="146" t="s">
        <v>147</v>
      </c>
      <c r="E276" s="171" t="s">
        <v>1</v>
      </c>
      <c r="F276" s="172" t="s">
        <v>227</v>
      </c>
      <c r="H276" s="171" t="s">
        <v>1</v>
      </c>
      <c r="I276" s="173"/>
      <c r="L276" s="170"/>
      <c r="M276" s="174"/>
      <c r="T276" s="175"/>
      <c r="AT276" s="171" t="s">
        <v>147</v>
      </c>
      <c r="AU276" s="171" t="s">
        <v>145</v>
      </c>
      <c r="AV276" s="14" t="s">
        <v>85</v>
      </c>
      <c r="AW276" s="14" t="s">
        <v>33</v>
      </c>
      <c r="AX276" s="14" t="s">
        <v>77</v>
      </c>
      <c r="AY276" s="171" t="s">
        <v>136</v>
      </c>
    </row>
    <row r="277" spans="2:65" s="12" customFormat="1" ht="11.25">
      <c r="B277" s="145"/>
      <c r="D277" s="146" t="s">
        <v>147</v>
      </c>
      <c r="E277" s="147" t="s">
        <v>1</v>
      </c>
      <c r="F277" s="148" t="s">
        <v>268</v>
      </c>
      <c r="H277" s="149">
        <v>0.69</v>
      </c>
      <c r="I277" s="150"/>
      <c r="L277" s="145"/>
      <c r="M277" s="151"/>
      <c r="T277" s="152"/>
      <c r="AT277" s="147" t="s">
        <v>147</v>
      </c>
      <c r="AU277" s="147" t="s">
        <v>145</v>
      </c>
      <c r="AV277" s="12" t="s">
        <v>145</v>
      </c>
      <c r="AW277" s="12" t="s">
        <v>33</v>
      </c>
      <c r="AX277" s="12" t="s">
        <v>77</v>
      </c>
      <c r="AY277" s="147" t="s">
        <v>136</v>
      </c>
    </row>
    <row r="278" spans="2:65" s="14" customFormat="1" ht="11.25">
      <c r="B278" s="170"/>
      <c r="D278" s="146" t="s">
        <v>147</v>
      </c>
      <c r="E278" s="171" t="s">
        <v>1</v>
      </c>
      <c r="F278" s="172" t="s">
        <v>229</v>
      </c>
      <c r="H278" s="171" t="s">
        <v>1</v>
      </c>
      <c r="I278" s="173"/>
      <c r="L278" s="170"/>
      <c r="M278" s="174"/>
      <c r="T278" s="175"/>
      <c r="AT278" s="171" t="s">
        <v>147</v>
      </c>
      <c r="AU278" s="171" t="s">
        <v>145</v>
      </c>
      <c r="AV278" s="14" t="s">
        <v>85</v>
      </c>
      <c r="AW278" s="14" t="s">
        <v>33</v>
      </c>
      <c r="AX278" s="14" t="s">
        <v>77</v>
      </c>
      <c r="AY278" s="171" t="s">
        <v>136</v>
      </c>
    </row>
    <row r="279" spans="2:65" s="12" customFormat="1" ht="11.25">
      <c r="B279" s="145"/>
      <c r="D279" s="146" t="s">
        <v>147</v>
      </c>
      <c r="E279" s="147" t="s">
        <v>1</v>
      </c>
      <c r="F279" s="148" t="s">
        <v>230</v>
      </c>
      <c r="H279" s="149">
        <v>1.76</v>
      </c>
      <c r="I279" s="150"/>
      <c r="L279" s="145"/>
      <c r="M279" s="151"/>
      <c r="T279" s="152"/>
      <c r="AT279" s="147" t="s">
        <v>147</v>
      </c>
      <c r="AU279" s="147" t="s">
        <v>145</v>
      </c>
      <c r="AV279" s="12" t="s">
        <v>145</v>
      </c>
      <c r="AW279" s="12" t="s">
        <v>33</v>
      </c>
      <c r="AX279" s="12" t="s">
        <v>77</v>
      </c>
      <c r="AY279" s="147" t="s">
        <v>136</v>
      </c>
    </row>
    <row r="280" spans="2:65" s="15" customFormat="1" ht="11.25">
      <c r="B280" s="176"/>
      <c r="D280" s="146" t="s">
        <v>147</v>
      </c>
      <c r="E280" s="177" t="s">
        <v>1</v>
      </c>
      <c r="F280" s="178" t="s">
        <v>167</v>
      </c>
      <c r="H280" s="179">
        <v>8.3109999999999999</v>
      </c>
      <c r="I280" s="180"/>
      <c r="L280" s="176"/>
      <c r="M280" s="181"/>
      <c r="T280" s="182"/>
      <c r="AT280" s="177" t="s">
        <v>147</v>
      </c>
      <c r="AU280" s="177" t="s">
        <v>145</v>
      </c>
      <c r="AV280" s="15" t="s">
        <v>137</v>
      </c>
      <c r="AW280" s="15" t="s">
        <v>33</v>
      </c>
      <c r="AX280" s="15" t="s">
        <v>77</v>
      </c>
      <c r="AY280" s="177" t="s">
        <v>136</v>
      </c>
    </row>
    <row r="281" spans="2:65" s="14" customFormat="1" ht="11.25">
      <c r="B281" s="170"/>
      <c r="D281" s="146" t="s">
        <v>147</v>
      </c>
      <c r="E281" s="171" t="s">
        <v>1</v>
      </c>
      <c r="F281" s="172" t="s">
        <v>217</v>
      </c>
      <c r="H281" s="171" t="s">
        <v>1</v>
      </c>
      <c r="I281" s="173"/>
      <c r="L281" s="170"/>
      <c r="M281" s="174"/>
      <c r="T281" s="175"/>
      <c r="AT281" s="171" t="s">
        <v>147</v>
      </c>
      <c r="AU281" s="171" t="s">
        <v>145</v>
      </c>
      <c r="AV281" s="14" t="s">
        <v>85</v>
      </c>
      <c r="AW281" s="14" t="s">
        <v>33</v>
      </c>
      <c r="AX281" s="14" t="s">
        <v>77</v>
      </c>
      <c r="AY281" s="171" t="s">
        <v>136</v>
      </c>
    </row>
    <row r="282" spans="2:65" s="12" customFormat="1" ht="11.25">
      <c r="B282" s="145"/>
      <c r="D282" s="146" t="s">
        <v>147</v>
      </c>
      <c r="E282" s="147" t="s">
        <v>1</v>
      </c>
      <c r="F282" s="148" t="s">
        <v>269</v>
      </c>
      <c r="H282" s="149">
        <v>0.74</v>
      </c>
      <c r="I282" s="150"/>
      <c r="L282" s="145"/>
      <c r="M282" s="151"/>
      <c r="T282" s="152"/>
      <c r="AT282" s="147" t="s">
        <v>147</v>
      </c>
      <c r="AU282" s="147" t="s">
        <v>145</v>
      </c>
      <c r="AV282" s="12" t="s">
        <v>145</v>
      </c>
      <c r="AW282" s="12" t="s">
        <v>33</v>
      </c>
      <c r="AX282" s="12" t="s">
        <v>77</v>
      </c>
      <c r="AY282" s="147" t="s">
        <v>136</v>
      </c>
    </row>
    <row r="283" spans="2:65" s="14" customFormat="1" ht="11.25">
      <c r="B283" s="170"/>
      <c r="D283" s="146" t="s">
        <v>147</v>
      </c>
      <c r="E283" s="171" t="s">
        <v>1</v>
      </c>
      <c r="F283" s="172" t="s">
        <v>232</v>
      </c>
      <c r="H283" s="171" t="s">
        <v>1</v>
      </c>
      <c r="I283" s="173"/>
      <c r="L283" s="170"/>
      <c r="M283" s="174"/>
      <c r="T283" s="175"/>
      <c r="AT283" s="171" t="s">
        <v>147</v>
      </c>
      <c r="AU283" s="171" t="s">
        <v>145</v>
      </c>
      <c r="AV283" s="14" t="s">
        <v>85</v>
      </c>
      <c r="AW283" s="14" t="s">
        <v>33</v>
      </c>
      <c r="AX283" s="14" t="s">
        <v>77</v>
      </c>
      <c r="AY283" s="171" t="s">
        <v>136</v>
      </c>
    </row>
    <row r="284" spans="2:65" s="12" customFormat="1" ht="11.25">
      <c r="B284" s="145"/>
      <c r="D284" s="146" t="s">
        <v>147</v>
      </c>
      <c r="E284" s="147" t="s">
        <v>1</v>
      </c>
      <c r="F284" s="148" t="s">
        <v>270</v>
      </c>
      <c r="H284" s="149">
        <v>5.1459999999999999</v>
      </c>
      <c r="I284" s="150"/>
      <c r="L284" s="145"/>
      <c r="M284" s="151"/>
      <c r="T284" s="152"/>
      <c r="AT284" s="147" t="s">
        <v>147</v>
      </c>
      <c r="AU284" s="147" t="s">
        <v>145</v>
      </c>
      <c r="AV284" s="12" t="s">
        <v>145</v>
      </c>
      <c r="AW284" s="12" t="s">
        <v>33</v>
      </c>
      <c r="AX284" s="12" t="s">
        <v>77</v>
      </c>
      <c r="AY284" s="147" t="s">
        <v>136</v>
      </c>
    </row>
    <row r="285" spans="2:65" s="14" customFormat="1" ht="11.25">
      <c r="B285" s="170"/>
      <c r="D285" s="146" t="s">
        <v>147</v>
      </c>
      <c r="E285" s="171" t="s">
        <v>1</v>
      </c>
      <c r="F285" s="172" t="s">
        <v>234</v>
      </c>
      <c r="H285" s="171" t="s">
        <v>1</v>
      </c>
      <c r="I285" s="173"/>
      <c r="L285" s="170"/>
      <c r="M285" s="174"/>
      <c r="T285" s="175"/>
      <c r="AT285" s="171" t="s">
        <v>147</v>
      </c>
      <c r="AU285" s="171" t="s">
        <v>145</v>
      </c>
      <c r="AV285" s="14" t="s">
        <v>85</v>
      </c>
      <c r="AW285" s="14" t="s">
        <v>33</v>
      </c>
      <c r="AX285" s="14" t="s">
        <v>77</v>
      </c>
      <c r="AY285" s="171" t="s">
        <v>136</v>
      </c>
    </row>
    <row r="286" spans="2:65" s="12" customFormat="1" ht="11.25">
      <c r="B286" s="145"/>
      <c r="D286" s="146" t="s">
        <v>147</v>
      </c>
      <c r="E286" s="147" t="s">
        <v>1</v>
      </c>
      <c r="F286" s="148" t="s">
        <v>271</v>
      </c>
      <c r="H286" s="149">
        <v>0.66</v>
      </c>
      <c r="I286" s="150"/>
      <c r="L286" s="145"/>
      <c r="M286" s="151"/>
      <c r="T286" s="152"/>
      <c r="AT286" s="147" t="s">
        <v>147</v>
      </c>
      <c r="AU286" s="147" t="s">
        <v>145</v>
      </c>
      <c r="AV286" s="12" t="s">
        <v>145</v>
      </c>
      <c r="AW286" s="12" t="s">
        <v>33</v>
      </c>
      <c r="AX286" s="12" t="s">
        <v>77</v>
      </c>
      <c r="AY286" s="147" t="s">
        <v>136</v>
      </c>
    </row>
    <row r="287" spans="2:65" s="15" customFormat="1" ht="11.25">
      <c r="B287" s="176"/>
      <c r="D287" s="146" t="s">
        <v>147</v>
      </c>
      <c r="E287" s="177" t="s">
        <v>1</v>
      </c>
      <c r="F287" s="178" t="s">
        <v>167</v>
      </c>
      <c r="H287" s="179">
        <v>6.5460000000000003</v>
      </c>
      <c r="I287" s="180"/>
      <c r="L287" s="176"/>
      <c r="M287" s="181"/>
      <c r="T287" s="182"/>
      <c r="AT287" s="177" t="s">
        <v>147</v>
      </c>
      <c r="AU287" s="177" t="s">
        <v>145</v>
      </c>
      <c r="AV287" s="15" t="s">
        <v>137</v>
      </c>
      <c r="AW287" s="15" t="s">
        <v>33</v>
      </c>
      <c r="AX287" s="15" t="s">
        <v>77</v>
      </c>
      <c r="AY287" s="177" t="s">
        <v>136</v>
      </c>
    </row>
    <row r="288" spans="2:65" s="13" customFormat="1" ht="11.25">
      <c r="B288" s="153"/>
      <c r="D288" s="146" t="s">
        <v>147</v>
      </c>
      <c r="E288" s="154" t="s">
        <v>1</v>
      </c>
      <c r="F288" s="155" t="s">
        <v>150</v>
      </c>
      <c r="H288" s="156">
        <v>14.856999999999999</v>
      </c>
      <c r="I288" s="157"/>
      <c r="L288" s="153"/>
      <c r="M288" s="158"/>
      <c r="T288" s="159"/>
      <c r="AT288" s="154" t="s">
        <v>147</v>
      </c>
      <c r="AU288" s="154" t="s">
        <v>145</v>
      </c>
      <c r="AV288" s="13" t="s">
        <v>144</v>
      </c>
      <c r="AW288" s="13" t="s">
        <v>33</v>
      </c>
      <c r="AX288" s="13" t="s">
        <v>85</v>
      </c>
      <c r="AY288" s="154" t="s">
        <v>136</v>
      </c>
    </row>
    <row r="289" spans="2:65" s="1" customFormat="1" ht="24.2" customHeight="1">
      <c r="B289" s="32"/>
      <c r="C289" s="132" t="s">
        <v>272</v>
      </c>
      <c r="D289" s="132" t="s">
        <v>139</v>
      </c>
      <c r="E289" s="133" t="s">
        <v>273</v>
      </c>
      <c r="F289" s="134" t="s">
        <v>274</v>
      </c>
      <c r="G289" s="135" t="s">
        <v>175</v>
      </c>
      <c r="H289" s="136">
        <v>8.9280000000000008</v>
      </c>
      <c r="I289" s="137"/>
      <c r="J289" s="138">
        <f>ROUND(I289*H289,2)</f>
        <v>0</v>
      </c>
      <c r="K289" s="134" t="s">
        <v>143</v>
      </c>
      <c r="L289" s="32"/>
      <c r="M289" s="139" t="s">
        <v>1</v>
      </c>
      <c r="N289" s="140" t="s">
        <v>43</v>
      </c>
      <c r="P289" s="141">
        <f>O289*H289</f>
        <v>0</v>
      </c>
      <c r="Q289" s="141">
        <v>3.2050000000000002E-2</v>
      </c>
      <c r="R289" s="141">
        <f>Q289*H289</f>
        <v>0.28614240000000002</v>
      </c>
      <c r="S289" s="141">
        <v>0</v>
      </c>
      <c r="T289" s="142">
        <f>S289*H289</f>
        <v>0</v>
      </c>
      <c r="AR289" s="143" t="s">
        <v>144</v>
      </c>
      <c r="AT289" s="143" t="s">
        <v>139</v>
      </c>
      <c r="AU289" s="143" t="s">
        <v>145</v>
      </c>
      <c r="AY289" s="17" t="s">
        <v>136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7" t="s">
        <v>145</v>
      </c>
      <c r="BK289" s="144">
        <f>ROUND(I289*H289,2)</f>
        <v>0</v>
      </c>
      <c r="BL289" s="17" t="s">
        <v>144</v>
      </c>
      <c r="BM289" s="143" t="s">
        <v>275</v>
      </c>
    </row>
    <row r="290" spans="2:65" s="14" customFormat="1" ht="11.25">
      <c r="B290" s="170"/>
      <c r="D290" s="146" t="s">
        <v>147</v>
      </c>
      <c r="E290" s="171" t="s">
        <v>1</v>
      </c>
      <c r="F290" s="172" t="s">
        <v>276</v>
      </c>
      <c r="H290" s="171" t="s">
        <v>1</v>
      </c>
      <c r="I290" s="173"/>
      <c r="L290" s="170"/>
      <c r="M290" s="174"/>
      <c r="T290" s="175"/>
      <c r="AT290" s="171" t="s">
        <v>147</v>
      </c>
      <c r="AU290" s="171" t="s">
        <v>145</v>
      </c>
      <c r="AV290" s="14" t="s">
        <v>85</v>
      </c>
      <c r="AW290" s="14" t="s">
        <v>33</v>
      </c>
      <c r="AX290" s="14" t="s">
        <v>77</v>
      </c>
      <c r="AY290" s="171" t="s">
        <v>136</v>
      </c>
    </row>
    <row r="291" spans="2:65" s="12" customFormat="1" ht="11.25">
      <c r="B291" s="145"/>
      <c r="D291" s="146" t="s">
        <v>147</v>
      </c>
      <c r="E291" s="147" t="s">
        <v>1</v>
      </c>
      <c r="F291" s="148" t="s">
        <v>277</v>
      </c>
      <c r="H291" s="149">
        <v>0.81599999999999995</v>
      </c>
      <c r="I291" s="150"/>
      <c r="L291" s="145"/>
      <c r="M291" s="151"/>
      <c r="T291" s="152"/>
      <c r="AT291" s="147" t="s">
        <v>147</v>
      </c>
      <c r="AU291" s="147" t="s">
        <v>145</v>
      </c>
      <c r="AV291" s="12" t="s">
        <v>145</v>
      </c>
      <c r="AW291" s="12" t="s">
        <v>33</v>
      </c>
      <c r="AX291" s="12" t="s">
        <v>77</v>
      </c>
      <c r="AY291" s="147" t="s">
        <v>136</v>
      </c>
    </row>
    <row r="292" spans="2:65" s="12" customFormat="1" ht="11.25">
      <c r="B292" s="145"/>
      <c r="D292" s="146" t="s">
        <v>147</v>
      </c>
      <c r="E292" s="147" t="s">
        <v>1</v>
      </c>
      <c r="F292" s="148" t="s">
        <v>278</v>
      </c>
      <c r="H292" s="149">
        <v>0.4</v>
      </c>
      <c r="I292" s="150"/>
      <c r="L292" s="145"/>
      <c r="M292" s="151"/>
      <c r="T292" s="152"/>
      <c r="AT292" s="147" t="s">
        <v>147</v>
      </c>
      <c r="AU292" s="147" t="s">
        <v>145</v>
      </c>
      <c r="AV292" s="12" t="s">
        <v>145</v>
      </c>
      <c r="AW292" s="12" t="s">
        <v>33</v>
      </c>
      <c r="AX292" s="12" t="s">
        <v>77</v>
      </c>
      <c r="AY292" s="147" t="s">
        <v>136</v>
      </c>
    </row>
    <row r="293" spans="2:65" s="14" customFormat="1" ht="11.25">
      <c r="B293" s="170"/>
      <c r="D293" s="146" t="s">
        <v>147</v>
      </c>
      <c r="E293" s="171" t="s">
        <v>1</v>
      </c>
      <c r="F293" s="172" t="s">
        <v>191</v>
      </c>
      <c r="H293" s="171" t="s">
        <v>1</v>
      </c>
      <c r="I293" s="173"/>
      <c r="L293" s="170"/>
      <c r="M293" s="174"/>
      <c r="T293" s="175"/>
      <c r="AT293" s="171" t="s">
        <v>147</v>
      </c>
      <c r="AU293" s="171" t="s">
        <v>145</v>
      </c>
      <c r="AV293" s="14" t="s">
        <v>85</v>
      </c>
      <c r="AW293" s="14" t="s">
        <v>33</v>
      </c>
      <c r="AX293" s="14" t="s">
        <v>77</v>
      </c>
      <c r="AY293" s="171" t="s">
        <v>136</v>
      </c>
    </row>
    <row r="294" spans="2:65" s="12" customFormat="1" ht="11.25">
      <c r="B294" s="145"/>
      <c r="D294" s="146" t="s">
        <v>147</v>
      </c>
      <c r="E294" s="147" t="s">
        <v>1</v>
      </c>
      <c r="F294" s="148" t="s">
        <v>279</v>
      </c>
      <c r="H294" s="149">
        <v>0.40799999999999997</v>
      </c>
      <c r="I294" s="150"/>
      <c r="L294" s="145"/>
      <c r="M294" s="151"/>
      <c r="T294" s="152"/>
      <c r="AT294" s="147" t="s">
        <v>147</v>
      </c>
      <c r="AU294" s="147" t="s">
        <v>145</v>
      </c>
      <c r="AV294" s="12" t="s">
        <v>145</v>
      </c>
      <c r="AW294" s="12" t="s">
        <v>33</v>
      </c>
      <c r="AX294" s="12" t="s">
        <v>77</v>
      </c>
      <c r="AY294" s="147" t="s">
        <v>136</v>
      </c>
    </row>
    <row r="295" spans="2:65" s="15" customFormat="1" ht="11.25">
      <c r="B295" s="176"/>
      <c r="D295" s="146" t="s">
        <v>147</v>
      </c>
      <c r="E295" s="177" t="s">
        <v>1</v>
      </c>
      <c r="F295" s="178" t="s">
        <v>167</v>
      </c>
      <c r="H295" s="179">
        <v>1.6240000000000001</v>
      </c>
      <c r="I295" s="180"/>
      <c r="L295" s="176"/>
      <c r="M295" s="181"/>
      <c r="T295" s="182"/>
      <c r="AT295" s="177" t="s">
        <v>147</v>
      </c>
      <c r="AU295" s="177" t="s">
        <v>145</v>
      </c>
      <c r="AV295" s="15" t="s">
        <v>137</v>
      </c>
      <c r="AW295" s="15" t="s">
        <v>33</v>
      </c>
      <c r="AX295" s="15" t="s">
        <v>77</v>
      </c>
      <c r="AY295" s="177" t="s">
        <v>136</v>
      </c>
    </row>
    <row r="296" spans="2:65" s="14" customFormat="1" ht="11.25">
      <c r="B296" s="170"/>
      <c r="D296" s="146" t="s">
        <v>147</v>
      </c>
      <c r="E296" s="171" t="s">
        <v>1</v>
      </c>
      <c r="F296" s="172" t="s">
        <v>204</v>
      </c>
      <c r="H296" s="171" t="s">
        <v>1</v>
      </c>
      <c r="I296" s="173"/>
      <c r="L296" s="170"/>
      <c r="M296" s="174"/>
      <c r="T296" s="175"/>
      <c r="AT296" s="171" t="s">
        <v>147</v>
      </c>
      <c r="AU296" s="171" t="s">
        <v>145</v>
      </c>
      <c r="AV296" s="14" t="s">
        <v>85</v>
      </c>
      <c r="AW296" s="14" t="s">
        <v>33</v>
      </c>
      <c r="AX296" s="14" t="s">
        <v>77</v>
      </c>
      <c r="AY296" s="171" t="s">
        <v>136</v>
      </c>
    </row>
    <row r="297" spans="2:65" s="12" customFormat="1" ht="11.25">
      <c r="B297" s="145"/>
      <c r="D297" s="146" t="s">
        <v>147</v>
      </c>
      <c r="E297" s="147" t="s">
        <v>1</v>
      </c>
      <c r="F297" s="148" t="s">
        <v>280</v>
      </c>
      <c r="H297" s="149">
        <v>1.224</v>
      </c>
      <c r="I297" s="150"/>
      <c r="L297" s="145"/>
      <c r="M297" s="151"/>
      <c r="T297" s="152"/>
      <c r="AT297" s="147" t="s">
        <v>147</v>
      </c>
      <c r="AU297" s="147" t="s">
        <v>145</v>
      </c>
      <c r="AV297" s="12" t="s">
        <v>145</v>
      </c>
      <c r="AW297" s="12" t="s">
        <v>33</v>
      </c>
      <c r="AX297" s="12" t="s">
        <v>77</v>
      </c>
      <c r="AY297" s="147" t="s">
        <v>136</v>
      </c>
    </row>
    <row r="298" spans="2:65" s="12" customFormat="1" ht="11.25">
      <c r="B298" s="145"/>
      <c r="D298" s="146" t="s">
        <v>147</v>
      </c>
      <c r="E298" s="147" t="s">
        <v>1</v>
      </c>
      <c r="F298" s="148" t="s">
        <v>278</v>
      </c>
      <c r="H298" s="149">
        <v>0.4</v>
      </c>
      <c r="I298" s="150"/>
      <c r="L298" s="145"/>
      <c r="M298" s="151"/>
      <c r="T298" s="152"/>
      <c r="AT298" s="147" t="s">
        <v>147</v>
      </c>
      <c r="AU298" s="147" t="s">
        <v>145</v>
      </c>
      <c r="AV298" s="12" t="s">
        <v>145</v>
      </c>
      <c r="AW298" s="12" t="s">
        <v>33</v>
      </c>
      <c r="AX298" s="12" t="s">
        <v>77</v>
      </c>
      <c r="AY298" s="147" t="s">
        <v>136</v>
      </c>
    </row>
    <row r="299" spans="2:65" s="14" customFormat="1" ht="11.25">
      <c r="B299" s="170"/>
      <c r="D299" s="146" t="s">
        <v>147</v>
      </c>
      <c r="E299" s="171" t="s">
        <v>1</v>
      </c>
      <c r="F299" s="172" t="s">
        <v>229</v>
      </c>
      <c r="H299" s="171" t="s">
        <v>1</v>
      </c>
      <c r="I299" s="173"/>
      <c r="L299" s="170"/>
      <c r="M299" s="174"/>
      <c r="T299" s="175"/>
      <c r="AT299" s="171" t="s">
        <v>147</v>
      </c>
      <c r="AU299" s="171" t="s">
        <v>145</v>
      </c>
      <c r="AV299" s="14" t="s">
        <v>85</v>
      </c>
      <c r="AW299" s="14" t="s">
        <v>33</v>
      </c>
      <c r="AX299" s="14" t="s">
        <v>77</v>
      </c>
      <c r="AY299" s="171" t="s">
        <v>136</v>
      </c>
    </row>
    <row r="300" spans="2:65" s="12" customFormat="1" ht="11.25">
      <c r="B300" s="145"/>
      <c r="D300" s="146" t="s">
        <v>147</v>
      </c>
      <c r="E300" s="147" t="s">
        <v>1</v>
      </c>
      <c r="F300" s="148" t="s">
        <v>281</v>
      </c>
      <c r="H300" s="149">
        <v>1.216</v>
      </c>
      <c r="I300" s="150"/>
      <c r="L300" s="145"/>
      <c r="M300" s="151"/>
      <c r="T300" s="152"/>
      <c r="AT300" s="147" t="s">
        <v>147</v>
      </c>
      <c r="AU300" s="147" t="s">
        <v>145</v>
      </c>
      <c r="AV300" s="12" t="s">
        <v>145</v>
      </c>
      <c r="AW300" s="12" t="s">
        <v>33</v>
      </c>
      <c r="AX300" s="12" t="s">
        <v>77</v>
      </c>
      <c r="AY300" s="147" t="s">
        <v>136</v>
      </c>
    </row>
    <row r="301" spans="2:65" s="15" customFormat="1" ht="11.25">
      <c r="B301" s="176"/>
      <c r="D301" s="146" t="s">
        <v>147</v>
      </c>
      <c r="E301" s="177" t="s">
        <v>1</v>
      </c>
      <c r="F301" s="178" t="s">
        <v>167</v>
      </c>
      <c r="H301" s="179">
        <v>2.84</v>
      </c>
      <c r="I301" s="180"/>
      <c r="L301" s="176"/>
      <c r="M301" s="181"/>
      <c r="T301" s="182"/>
      <c r="AT301" s="177" t="s">
        <v>147</v>
      </c>
      <c r="AU301" s="177" t="s">
        <v>145</v>
      </c>
      <c r="AV301" s="15" t="s">
        <v>137</v>
      </c>
      <c r="AW301" s="15" t="s">
        <v>33</v>
      </c>
      <c r="AX301" s="15" t="s">
        <v>77</v>
      </c>
      <c r="AY301" s="177" t="s">
        <v>136</v>
      </c>
    </row>
    <row r="302" spans="2:65" s="14" customFormat="1" ht="11.25">
      <c r="B302" s="170"/>
      <c r="D302" s="146" t="s">
        <v>147</v>
      </c>
      <c r="E302" s="171" t="s">
        <v>1</v>
      </c>
      <c r="F302" s="172" t="s">
        <v>217</v>
      </c>
      <c r="H302" s="171" t="s">
        <v>1</v>
      </c>
      <c r="I302" s="173"/>
      <c r="L302" s="170"/>
      <c r="M302" s="174"/>
      <c r="T302" s="175"/>
      <c r="AT302" s="171" t="s">
        <v>147</v>
      </c>
      <c r="AU302" s="171" t="s">
        <v>145</v>
      </c>
      <c r="AV302" s="14" t="s">
        <v>85</v>
      </c>
      <c r="AW302" s="14" t="s">
        <v>33</v>
      </c>
      <c r="AX302" s="14" t="s">
        <v>77</v>
      </c>
      <c r="AY302" s="171" t="s">
        <v>136</v>
      </c>
    </row>
    <row r="303" spans="2:65" s="12" customFormat="1" ht="11.25">
      <c r="B303" s="145"/>
      <c r="D303" s="146" t="s">
        <v>147</v>
      </c>
      <c r="E303" s="147" t="s">
        <v>1</v>
      </c>
      <c r="F303" s="148" t="s">
        <v>277</v>
      </c>
      <c r="H303" s="149">
        <v>0.81599999999999995</v>
      </c>
      <c r="I303" s="150"/>
      <c r="L303" s="145"/>
      <c r="M303" s="151"/>
      <c r="T303" s="152"/>
      <c r="AT303" s="147" t="s">
        <v>147</v>
      </c>
      <c r="AU303" s="147" t="s">
        <v>145</v>
      </c>
      <c r="AV303" s="12" t="s">
        <v>145</v>
      </c>
      <c r="AW303" s="12" t="s">
        <v>33</v>
      </c>
      <c r="AX303" s="12" t="s">
        <v>77</v>
      </c>
      <c r="AY303" s="147" t="s">
        <v>136</v>
      </c>
    </row>
    <row r="304" spans="2:65" s="12" customFormat="1" ht="11.25">
      <c r="B304" s="145"/>
      <c r="D304" s="146" t="s">
        <v>147</v>
      </c>
      <c r="E304" s="147" t="s">
        <v>1</v>
      </c>
      <c r="F304" s="148" t="s">
        <v>278</v>
      </c>
      <c r="H304" s="149">
        <v>0.4</v>
      </c>
      <c r="I304" s="150"/>
      <c r="L304" s="145"/>
      <c r="M304" s="151"/>
      <c r="T304" s="152"/>
      <c r="AT304" s="147" t="s">
        <v>147</v>
      </c>
      <c r="AU304" s="147" t="s">
        <v>145</v>
      </c>
      <c r="AV304" s="12" t="s">
        <v>145</v>
      </c>
      <c r="AW304" s="12" t="s">
        <v>33</v>
      </c>
      <c r="AX304" s="12" t="s">
        <v>77</v>
      </c>
      <c r="AY304" s="147" t="s">
        <v>136</v>
      </c>
    </row>
    <row r="305" spans="2:65" s="14" customFormat="1" ht="11.25">
      <c r="B305" s="170"/>
      <c r="D305" s="146" t="s">
        <v>147</v>
      </c>
      <c r="E305" s="171" t="s">
        <v>1</v>
      </c>
      <c r="F305" s="172" t="s">
        <v>185</v>
      </c>
      <c r="H305" s="171" t="s">
        <v>1</v>
      </c>
      <c r="I305" s="173"/>
      <c r="L305" s="170"/>
      <c r="M305" s="174"/>
      <c r="T305" s="175"/>
      <c r="AT305" s="171" t="s">
        <v>147</v>
      </c>
      <c r="AU305" s="171" t="s">
        <v>145</v>
      </c>
      <c r="AV305" s="14" t="s">
        <v>85</v>
      </c>
      <c r="AW305" s="14" t="s">
        <v>33</v>
      </c>
      <c r="AX305" s="14" t="s">
        <v>77</v>
      </c>
      <c r="AY305" s="171" t="s">
        <v>136</v>
      </c>
    </row>
    <row r="306" spans="2:65" s="12" customFormat="1" ht="11.25">
      <c r="B306" s="145"/>
      <c r="D306" s="146" t="s">
        <v>147</v>
      </c>
      <c r="E306" s="147" t="s">
        <v>1</v>
      </c>
      <c r="F306" s="148" t="s">
        <v>279</v>
      </c>
      <c r="H306" s="149">
        <v>0.40799999999999997</v>
      </c>
      <c r="I306" s="150"/>
      <c r="L306" s="145"/>
      <c r="M306" s="151"/>
      <c r="T306" s="152"/>
      <c r="AT306" s="147" t="s">
        <v>147</v>
      </c>
      <c r="AU306" s="147" t="s">
        <v>145</v>
      </c>
      <c r="AV306" s="12" t="s">
        <v>145</v>
      </c>
      <c r="AW306" s="12" t="s">
        <v>33</v>
      </c>
      <c r="AX306" s="12" t="s">
        <v>77</v>
      </c>
      <c r="AY306" s="147" t="s">
        <v>136</v>
      </c>
    </row>
    <row r="307" spans="2:65" s="14" customFormat="1" ht="11.25">
      <c r="B307" s="170"/>
      <c r="D307" s="146" t="s">
        <v>147</v>
      </c>
      <c r="E307" s="171" t="s">
        <v>1</v>
      </c>
      <c r="F307" s="172" t="s">
        <v>208</v>
      </c>
      <c r="H307" s="171" t="s">
        <v>1</v>
      </c>
      <c r="I307" s="173"/>
      <c r="L307" s="170"/>
      <c r="M307" s="174"/>
      <c r="T307" s="175"/>
      <c r="AT307" s="171" t="s">
        <v>147</v>
      </c>
      <c r="AU307" s="171" t="s">
        <v>145</v>
      </c>
      <c r="AV307" s="14" t="s">
        <v>85</v>
      </c>
      <c r="AW307" s="14" t="s">
        <v>33</v>
      </c>
      <c r="AX307" s="14" t="s">
        <v>77</v>
      </c>
      <c r="AY307" s="171" t="s">
        <v>136</v>
      </c>
    </row>
    <row r="308" spans="2:65" s="12" customFormat="1" ht="11.25">
      <c r="B308" s="145"/>
      <c r="D308" s="146" t="s">
        <v>147</v>
      </c>
      <c r="E308" s="147" t="s">
        <v>1</v>
      </c>
      <c r="F308" s="148" t="s">
        <v>280</v>
      </c>
      <c r="H308" s="149">
        <v>1.224</v>
      </c>
      <c r="I308" s="150"/>
      <c r="L308" s="145"/>
      <c r="M308" s="151"/>
      <c r="T308" s="152"/>
      <c r="AT308" s="147" t="s">
        <v>147</v>
      </c>
      <c r="AU308" s="147" t="s">
        <v>145</v>
      </c>
      <c r="AV308" s="12" t="s">
        <v>145</v>
      </c>
      <c r="AW308" s="12" t="s">
        <v>33</v>
      </c>
      <c r="AX308" s="12" t="s">
        <v>77</v>
      </c>
      <c r="AY308" s="147" t="s">
        <v>136</v>
      </c>
    </row>
    <row r="309" spans="2:65" s="12" customFormat="1" ht="11.25">
      <c r="B309" s="145"/>
      <c r="D309" s="146" t="s">
        <v>147</v>
      </c>
      <c r="E309" s="147" t="s">
        <v>1</v>
      </c>
      <c r="F309" s="148" t="s">
        <v>278</v>
      </c>
      <c r="H309" s="149">
        <v>0.4</v>
      </c>
      <c r="I309" s="150"/>
      <c r="L309" s="145"/>
      <c r="M309" s="151"/>
      <c r="T309" s="152"/>
      <c r="AT309" s="147" t="s">
        <v>147</v>
      </c>
      <c r="AU309" s="147" t="s">
        <v>145</v>
      </c>
      <c r="AV309" s="12" t="s">
        <v>145</v>
      </c>
      <c r="AW309" s="12" t="s">
        <v>33</v>
      </c>
      <c r="AX309" s="12" t="s">
        <v>77</v>
      </c>
      <c r="AY309" s="147" t="s">
        <v>136</v>
      </c>
    </row>
    <row r="310" spans="2:65" s="14" customFormat="1" ht="11.25">
      <c r="B310" s="170"/>
      <c r="D310" s="146" t="s">
        <v>147</v>
      </c>
      <c r="E310" s="171" t="s">
        <v>1</v>
      </c>
      <c r="F310" s="172" t="s">
        <v>257</v>
      </c>
      <c r="H310" s="171" t="s">
        <v>1</v>
      </c>
      <c r="I310" s="173"/>
      <c r="L310" s="170"/>
      <c r="M310" s="174"/>
      <c r="T310" s="175"/>
      <c r="AT310" s="171" t="s">
        <v>147</v>
      </c>
      <c r="AU310" s="171" t="s">
        <v>145</v>
      </c>
      <c r="AV310" s="14" t="s">
        <v>85</v>
      </c>
      <c r="AW310" s="14" t="s">
        <v>33</v>
      </c>
      <c r="AX310" s="14" t="s">
        <v>77</v>
      </c>
      <c r="AY310" s="171" t="s">
        <v>136</v>
      </c>
    </row>
    <row r="311" spans="2:65" s="12" customFormat="1" ht="11.25">
      <c r="B311" s="145"/>
      <c r="D311" s="146" t="s">
        <v>147</v>
      </c>
      <c r="E311" s="147" t="s">
        <v>1</v>
      </c>
      <c r="F311" s="148" t="s">
        <v>282</v>
      </c>
      <c r="H311" s="149">
        <v>0.81599999999999995</v>
      </c>
      <c r="I311" s="150"/>
      <c r="L311" s="145"/>
      <c r="M311" s="151"/>
      <c r="T311" s="152"/>
      <c r="AT311" s="147" t="s">
        <v>147</v>
      </c>
      <c r="AU311" s="147" t="s">
        <v>145</v>
      </c>
      <c r="AV311" s="12" t="s">
        <v>145</v>
      </c>
      <c r="AW311" s="12" t="s">
        <v>33</v>
      </c>
      <c r="AX311" s="12" t="s">
        <v>77</v>
      </c>
      <c r="AY311" s="147" t="s">
        <v>136</v>
      </c>
    </row>
    <row r="312" spans="2:65" s="12" customFormat="1" ht="11.25">
      <c r="B312" s="145"/>
      <c r="D312" s="146" t="s">
        <v>147</v>
      </c>
      <c r="E312" s="147" t="s">
        <v>1</v>
      </c>
      <c r="F312" s="148" t="s">
        <v>278</v>
      </c>
      <c r="H312" s="149">
        <v>0.4</v>
      </c>
      <c r="I312" s="150"/>
      <c r="L312" s="145"/>
      <c r="M312" s="151"/>
      <c r="T312" s="152"/>
      <c r="AT312" s="147" t="s">
        <v>147</v>
      </c>
      <c r="AU312" s="147" t="s">
        <v>145</v>
      </c>
      <c r="AV312" s="12" t="s">
        <v>145</v>
      </c>
      <c r="AW312" s="12" t="s">
        <v>33</v>
      </c>
      <c r="AX312" s="12" t="s">
        <v>77</v>
      </c>
      <c r="AY312" s="147" t="s">
        <v>136</v>
      </c>
    </row>
    <row r="313" spans="2:65" s="15" customFormat="1" ht="11.25">
      <c r="B313" s="176"/>
      <c r="D313" s="146" t="s">
        <v>147</v>
      </c>
      <c r="E313" s="177" t="s">
        <v>1</v>
      </c>
      <c r="F313" s="178" t="s">
        <v>167</v>
      </c>
      <c r="H313" s="179">
        <v>4.4640000000000004</v>
      </c>
      <c r="I313" s="180"/>
      <c r="L313" s="176"/>
      <c r="M313" s="181"/>
      <c r="T313" s="182"/>
      <c r="AT313" s="177" t="s">
        <v>147</v>
      </c>
      <c r="AU313" s="177" t="s">
        <v>145</v>
      </c>
      <c r="AV313" s="15" t="s">
        <v>137</v>
      </c>
      <c r="AW313" s="15" t="s">
        <v>33</v>
      </c>
      <c r="AX313" s="15" t="s">
        <v>77</v>
      </c>
      <c r="AY313" s="177" t="s">
        <v>136</v>
      </c>
    </row>
    <row r="314" spans="2:65" s="13" customFormat="1" ht="11.25">
      <c r="B314" s="153"/>
      <c r="D314" s="146" t="s">
        <v>147</v>
      </c>
      <c r="E314" s="154" t="s">
        <v>1</v>
      </c>
      <c r="F314" s="155" t="s">
        <v>150</v>
      </c>
      <c r="H314" s="156">
        <v>8.9280000000000008</v>
      </c>
      <c r="I314" s="157"/>
      <c r="L314" s="153"/>
      <c r="M314" s="158"/>
      <c r="T314" s="159"/>
      <c r="AT314" s="154" t="s">
        <v>147</v>
      </c>
      <c r="AU314" s="154" t="s">
        <v>145</v>
      </c>
      <c r="AV314" s="13" t="s">
        <v>144</v>
      </c>
      <c r="AW314" s="13" t="s">
        <v>33</v>
      </c>
      <c r="AX314" s="13" t="s">
        <v>85</v>
      </c>
      <c r="AY314" s="154" t="s">
        <v>136</v>
      </c>
    </row>
    <row r="315" spans="2:65" s="1" customFormat="1" ht="24.2" customHeight="1">
      <c r="B315" s="32"/>
      <c r="C315" s="132" t="s">
        <v>283</v>
      </c>
      <c r="D315" s="132" t="s">
        <v>139</v>
      </c>
      <c r="E315" s="133" t="s">
        <v>284</v>
      </c>
      <c r="F315" s="134" t="s">
        <v>285</v>
      </c>
      <c r="G315" s="135" t="s">
        <v>175</v>
      </c>
      <c r="H315" s="136">
        <v>17.98</v>
      </c>
      <c r="I315" s="137"/>
      <c r="J315" s="138">
        <f>ROUND(I315*H315,2)</f>
        <v>0</v>
      </c>
      <c r="K315" s="134" t="s">
        <v>143</v>
      </c>
      <c r="L315" s="32"/>
      <c r="M315" s="139" t="s">
        <v>1</v>
      </c>
      <c r="N315" s="140" t="s">
        <v>43</v>
      </c>
      <c r="P315" s="141">
        <f>O315*H315</f>
        <v>0</v>
      </c>
      <c r="Q315" s="141">
        <v>3.4680000000000002E-2</v>
      </c>
      <c r="R315" s="141">
        <f>Q315*H315</f>
        <v>0.62354640000000006</v>
      </c>
      <c r="S315" s="141">
        <v>0</v>
      </c>
      <c r="T315" s="142">
        <f>S315*H315</f>
        <v>0</v>
      </c>
      <c r="AR315" s="143" t="s">
        <v>144</v>
      </c>
      <c r="AT315" s="143" t="s">
        <v>139</v>
      </c>
      <c r="AU315" s="143" t="s">
        <v>145</v>
      </c>
      <c r="AY315" s="17" t="s">
        <v>136</v>
      </c>
      <c r="BE315" s="144">
        <f>IF(N315="základní",J315,0)</f>
        <v>0</v>
      </c>
      <c r="BF315" s="144">
        <f>IF(N315="snížená",J315,0)</f>
        <v>0</v>
      </c>
      <c r="BG315" s="144">
        <f>IF(N315="zákl. přenesená",J315,0)</f>
        <v>0</v>
      </c>
      <c r="BH315" s="144">
        <f>IF(N315="sníž. přenesená",J315,0)</f>
        <v>0</v>
      </c>
      <c r="BI315" s="144">
        <f>IF(N315="nulová",J315,0)</f>
        <v>0</v>
      </c>
      <c r="BJ315" s="17" t="s">
        <v>145</v>
      </c>
      <c r="BK315" s="144">
        <f>ROUND(I315*H315,2)</f>
        <v>0</v>
      </c>
      <c r="BL315" s="17" t="s">
        <v>144</v>
      </c>
      <c r="BM315" s="143" t="s">
        <v>286</v>
      </c>
    </row>
    <row r="316" spans="2:65" s="14" customFormat="1" ht="11.25">
      <c r="B316" s="170"/>
      <c r="D316" s="146" t="s">
        <v>147</v>
      </c>
      <c r="E316" s="171" t="s">
        <v>1</v>
      </c>
      <c r="F316" s="172" t="s">
        <v>287</v>
      </c>
      <c r="H316" s="171" t="s">
        <v>1</v>
      </c>
      <c r="I316" s="173"/>
      <c r="L316" s="170"/>
      <c r="M316" s="174"/>
      <c r="T316" s="175"/>
      <c r="AT316" s="171" t="s">
        <v>147</v>
      </c>
      <c r="AU316" s="171" t="s">
        <v>145</v>
      </c>
      <c r="AV316" s="14" t="s">
        <v>85</v>
      </c>
      <c r="AW316" s="14" t="s">
        <v>33</v>
      </c>
      <c r="AX316" s="14" t="s">
        <v>77</v>
      </c>
      <c r="AY316" s="171" t="s">
        <v>136</v>
      </c>
    </row>
    <row r="317" spans="2:65" s="12" customFormat="1" ht="11.25">
      <c r="B317" s="145"/>
      <c r="D317" s="146" t="s">
        <v>147</v>
      </c>
      <c r="E317" s="147" t="s">
        <v>1</v>
      </c>
      <c r="F317" s="148" t="s">
        <v>288</v>
      </c>
      <c r="H317" s="149">
        <v>1.92</v>
      </c>
      <c r="I317" s="150"/>
      <c r="L317" s="145"/>
      <c r="M317" s="151"/>
      <c r="T317" s="152"/>
      <c r="AT317" s="147" t="s">
        <v>147</v>
      </c>
      <c r="AU317" s="147" t="s">
        <v>145</v>
      </c>
      <c r="AV317" s="12" t="s">
        <v>145</v>
      </c>
      <c r="AW317" s="12" t="s">
        <v>33</v>
      </c>
      <c r="AX317" s="12" t="s">
        <v>77</v>
      </c>
      <c r="AY317" s="147" t="s">
        <v>136</v>
      </c>
    </row>
    <row r="318" spans="2:65" s="14" customFormat="1" ht="11.25">
      <c r="B318" s="170"/>
      <c r="D318" s="146" t="s">
        <v>147</v>
      </c>
      <c r="E318" s="171" t="s">
        <v>1</v>
      </c>
      <c r="F318" s="172" t="s">
        <v>191</v>
      </c>
      <c r="H318" s="171" t="s">
        <v>1</v>
      </c>
      <c r="I318" s="173"/>
      <c r="L318" s="170"/>
      <c r="M318" s="174"/>
      <c r="T318" s="175"/>
      <c r="AT318" s="171" t="s">
        <v>147</v>
      </c>
      <c r="AU318" s="171" t="s">
        <v>145</v>
      </c>
      <c r="AV318" s="14" t="s">
        <v>85</v>
      </c>
      <c r="AW318" s="14" t="s">
        <v>33</v>
      </c>
      <c r="AX318" s="14" t="s">
        <v>77</v>
      </c>
      <c r="AY318" s="171" t="s">
        <v>136</v>
      </c>
    </row>
    <row r="319" spans="2:65" s="12" customFormat="1" ht="11.25">
      <c r="B319" s="145"/>
      <c r="D319" s="146" t="s">
        <v>147</v>
      </c>
      <c r="E319" s="147" t="s">
        <v>1</v>
      </c>
      <c r="F319" s="148" t="s">
        <v>289</v>
      </c>
      <c r="H319" s="149">
        <v>1.52</v>
      </c>
      <c r="I319" s="150"/>
      <c r="L319" s="145"/>
      <c r="M319" s="151"/>
      <c r="T319" s="152"/>
      <c r="AT319" s="147" t="s">
        <v>147</v>
      </c>
      <c r="AU319" s="147" t="s">
        <v>145</v>
      </c>
      <c r="AV319" s="12" t="s">
        <v>145</v>
      </c>
      <c r="AW319" s="12" t="s">
        <v>33</v>
      </c>
      <c r="AX319" s="12" t="s">
        <v>77</v>
      </c>
      <c r="AY319" s="147" t="s">
        <v>136</v>
      </c>
    </row>
    <row r="320" spans="2:65" s="14" customFormat="1" ht="11.25">
      <c r="B320" s="170"/>
      <c r="D320" s="146" t="s">
        <v>147</v>
      </c>
      <c r="E320" s="171" t="s">
        <v>1</v>
      </c>
      <c r="F320" s="172" t="s">
        <v>227</v>
      </c>
      <c r="H320" s="171" t="s">
        <v>1</v>
      </c>
      <c r="I320" s="173"/>
      <c r="L320" s="170"/>
      <c r="M320" s="174"/>
      <c r="T320" s="175"/>
      <c r="AT320" s="171" t="s">
        <v>147</v>
      </c>
      <c r="AU320" s="171" t="s">
        <v>145</v>
      </c>
      <c r="AV320" s="14" t="s">
        <v>85</v>
      </c>
      <c r="AW320" s="14" t="s">
        <v>33</v>
      </c>
      <c r="AX320" s="14" t="s">
        <v>77</v>
      </c>
      <c r="AY320" s="171" t="s">
        <v>136</v>
      </c>
    </row>
    <row r="321" spans="2:65" s="12" customFormat="1" ht="11.25">
      <c r="B321" s="145"/>
      <c r="D321" s="146" t="s">
        <v>147</v>
      </c>
      <c r="E321" s="147" t="s">
        <v>1</v>
      </c>
      <c r="F321" s="148" t="s">
        <v>290</v>
      </c>
      <c r="H321" s="149">
        <v>3.08</v>
      </c>
      <c r="I321" s="150"/>
      <c r="L321" s="145"/>
      <c r="M321" s="151"/>
      <c r="T321" s="152"/>
      <c r="AT321" s="147" t="s">
        <v>147</v>
      </c>
      <c r="AU321" s="147" t="s">
        <v>145</v>
      </c>
      <c r="AV321" s="12" t="s">
        <v>145</v>
      </c>
      <c r="AW321" s="12" t="s">
        <v>33</v>
      </c>
      <c r="AX321" s="12" t="s">
        <v>77</v>
      </c>
      <c r="AY321" s="147" t="s">
        <v>136</v>
      </c>
    </row>
    <row r="322" spans="2:65" s="14" customFormat="1" ht="11.25">
      <c r="B322" s="170"/>
      <c r="D322" s="146" t="s">
        <v>147</v>
      </c>
      <c r="E322" s="171" t="s">
        <v>1</v>
      </c>
      <c r="F322" s="172" t="s">
        <v>206</v>
      </c>
      <c r="H322" s="171" t="s">
        <v>1</v>
      </c>
      <c r="I322" s="173"/>
      <c r="L322" s="170"/>
      <c r="M322" s="174"/>
      <c r="T322" s="175"/>
      <c r="AT322" s="171" t="s">
        <v>147</v>
      </c>
      <c r="AU322" s="171" t="s">
        <v>145</v>
      </c>
      <c r="AV322" s="14" t="s">
        <v>85</v>
      </c>
      <c r="AW322" s="14" t="s">
        <v>33</v>
      </c>
      <c r="AX322" s="14" t="s">
        <v>77</v>
      </c>
      <c r="AY322" s="171" t="s">
        <v>136</v>
      </c>
    </row>
    <row r="323" spans="2:65" s="12" customFormat="1" ht="11.25">
      <c r="B323" s="145"/>
      <c r="D323" s="146" t="s">
        <v>147</v>
      </c>
      <c r="E323" s="147" t="s">
        <v>1</v>
      </c>
      <c r="F323" s="148" t="s">
        <v>291</v>
      </c>
      <c r="H323" s="149">
        <v>3.02</v>
      </c>
      <c r="I323" s="150"/>
      <c r="L323" s="145"/>
      <c r="M323" s="151"/>
      <c r="T323" s="152"/>
      <c r="AT323" s="147" t="s">
        <v>147</v>
      </c>
      <c r="AU323" s="147" t="s">
        <v>145</v>
      </c>
      <c r="AV323" s="12" t="s">
        <v>145</v>
      </c>
      <c r="AW323" s="12" t="s">
        <v>33</v>
      </c>
      <c r="AX323" s="12" t="s">
        <v>77</v>
      </c>
      <c r="AY323" s="147" t="s">
        <v>136</v>
      </c>
    </row>
    <row r="324" spans="2:65" s="15" customFormat="1" ht="11.25">
      <c r="B324" s="176"/>
      <c r="D324" s="146" t="s">
        <v>147</v>
      </c>
      <c r="E324" s="177" t="s">
        <v>1</v>
      </c>
      <c r="F324" s="178" t="s">
        <v>167</v>
      </c>
      <c r="H324" s="179">
        <v>9.5399999999999991</v>
      </c>
      <c r="I324" s="180"/>
      <c r="L324" s="176"/>
      <c r="M324" s="181"/>
      <c r="T324" s="182"/>
      <c r="AT324" s="177" t="s">
        <v>147</v>
      </c>
      <c r="AU324" s="177" t="s">
        <v>145</v>
      </c>
      <c r="AV324" s="15" t="s">
        <v>137</v>
      </c>
      <c r="AW324" s="15" t="s">
        <v>33</v>
      </c>
      <c r="AX324" s="15" t="s">
        <v>77</v>
      </c>
      <c r="AY324" s="177" t="s">
        <v>136</v>
      </c>
    </row>
    <row r="325" spans="2:65" s="14" customFormat="1" ht="11.25">
      <c r="B325" s="170"/>
      <c r="D325" s="146" t="s">
        <v>147</v>
      </c>
      <c r="E325" s="171" t="s">
        <v>1</v>
      </c>
      <c r="F325" s="172" t="s">
        <v>217</v>
      </c>
      <c r="H325" s="171" t="s">
        <v>1</v>
      </c>
      <c r="I325" s="173"/>
      <c r="L325" s="170"/>
      <c r="M325" s="174"/>
      <c r="T325" s="175"/>
      <c r="AT325" s="171" t="s">
        <v>147</v>
      </c>
      <c r="AU325" s="171" t="s">
        <v>145</v>
      </c>
      <c r="AV325" s="14" t="s">
        <v>85</v>
      </c>
      <c r="AW325" s="14" t="s">
        <v>33</v>
      </c>
      <c r="AX325" s="14" t="s">
        <v>77</v>
      </c>
      <c r="AY325" s="171" t="s">
        <v>136</v>
      </c>
    </row>
    <row r="326" spans="2:65" s="12" customFormat="1" ht="11.25">
      <c r="B326" s="145"/>
      <c r="D326" s="146" t="s">
        <v>147</v>
      </c>
      <c r="E326" s="147" t="s">
        <v>1</v>
      </c>
      <c r="F326" s="148" t="s">
        <v>292</v>
      </c>
      <c r="H326" s="149">
        <v>1.92</v>
      </c>
      <c r="I326" s="150"/>
      <c r="L326" s="145"/>
      <c r="M326" s="151"/>
      <c r="T326" s="152"/>
      <c r="AT326" s="147" t="s">
        <v>147</v>
      </c>
      <c r="AU326" s="147" t="s">
        <v>145</v>
      </c>
      <c r="AV326" s="12" t="s">
        <v>145</v>
      </c>
      <c r="AW326" s="12" t="s">
        <v>33</v>
      </c>
      <c r="AX326" s="12" t="s">
        <v>77</v>
      </c>
      <c r="AY326" s="147" t="s">
        <v>136</v>
      </c>
    </row>
    <row r="327" spans="2:65" s="14" customFormat="1" ht="11.25">
      <c r="B327" s="170"/>
      <c r="D327" s="146" t="s">
        <v>147</v>
      </c>
      <c r="E327" s="171" t="s">
        <v>1</v>
      </c>
      <c r="F327" s="172" t="s">
        <v>185</v>
      </c>
      <c r="H327" s="171" t="s">
        <v>1</v>
      </c>
      <c r="I327" s="173"/>
      <c r="L327" s="170"/>
      <c r="M327" s="174"/>
      <c r="T327" s="175"/>
      <c r="AT327" s="171" t="s">
        <v>147</v>
      </c>
      <c r="AU327" s="171" t="s">
        <v>145</v>
      </c>
      <c r="AV327" s="14" t="s">
        <v>85</v>
      </c>
      <c r="AW327" s="14" t="s">
        <v>33</v>
      </c>
      <c r="AX327" s="14" t="s">
        <v>77</v>
      </c>
      <c r="AY327" s="171" t="s">
        <v>136</v>
      </c>
    </row>
    <row r="328" spans="2:65" s="12" customFormat="1" ht="11.25">
      <c r="B328" s="145"/>
      <c r="D328" s="146" t="s">
        <v>147</v>
      </c>
      <c r="E328" s="147" t="s">
        <v>1</v>
      </c>
      <c r="F328" s="148" t="s">
        <v>289</v>
      </c>
      <c r="H328" s="149">
        <v>1.52</v>
      </c>
      <c r="I328" s="150"/>
      <c r="L328" s="145"/>
      <c r="M328" s="151"/>
      <c r="T328" s="152"/>
      <c r="AT328" s="147" t="s">
        <v>147</v>
      </c>
      <c r="AU328" s="147" t="s">
        <v>145</v>
      </c>
      <c r="AV328" s="12" t="s">
        <v>145</v>
      </c>
      <c r="AW328" s="12" t="s">
        <v>33</v>
      </c>
      <c r="AX328" s="12" t="s">
        <v>77</v>
      </c>
      <c r="AY328" s="147" t="s">
        <v>136</v>
      </c>
    </row>
    <row r="329" spans="2:65" s="14" customFormat="1" ht="11.25">
      <c r="B329" s="170"/>
      <c r="D329" s="146" t="s">
        <v>147</v>
      </c>
      <c r="E329" s="171" t="s">
        <v>1</v>
      </c>
      <c r="F329" s="172" t="s">
        <v>234</v>
      </c>
      <c r="H329" s="171" t="s">
        <v>1</v>
      </c>
      <c r="I329" s="173"/>
      <c r="L329" s="170"/>
      <c r="M329" s="174"/>
      <c r="T329" s="175"/>
      <c r="AT329" s="171" t="s">
        <v>147</v>
      </c>
      <c r="AU329" s="171" t="s">
        <v>145</v>
      </c>
      <c r="AV329" s="14" t="s">
        <v>85</v>
      </c>
      <c r="AW329" s="14" t="s">
        <v>33</v>
      </c>
      <c r="AX329" s="14" t="s">
        <v>77</v>
      </c>
      <c r="AY329" s="171" t="s">
        <v>136</v>
      </c>
    </row>
    <row r="330" spans="2:65" s="12" customFormat="1" ht="11.25">
      <c r="B330" s="145"/>
      <c r="D330" s="146" t="s">
        <v>147</v>
      </c>
      <c r="E330" s="147" t="s">
        <v>1</v>
      </c>
      <c r="F330" s="148" t="s">
        <v>290</v>
      </c>
      <c r="H330" s="149">
        <v>3.08</v>
      </c>
      <c r="I330" s="150"/>
      <c r="L330" s="145"/>
      <c r="M330" s="151"/>
      <c r="T330" s="152"/>
      <c r="AT330" s="147" t="s">
        <v>147</v>
      </c>
      <c r="AU330" s="147" t="s">
        <v>145</v>
      </c>
      <c r="AV330" s="12" t="s">
        <v>145</v>
      </c>
      <c r="AW330" s="12" t="s">
        <v>33</v>
      </c>
      <c r="AX330" s="12" t="s">
        <v>77</v>
      </c>
      <c r="AY330" s="147" t="s">
        <v>136</v>
      </c>
    </row>
    <row r="331" spans="2:65" s="14" customFormat="1" ht="11.25">
      <c r="B331" s="170"/>
      <c r="D331" s="146" t="s">
        <v>147</v>
      </c>
      <c r="E331" s="171" t="s">
        <v>1</v>
      </c>
      <c r="F331" s="172" t="s">
        <v>257</v>
      </c>
      <c r="H331" s="171" t="s">
        <v>1</v>
      </c>
      <c r="I331" s="173"/>
      <c r="L331" s="170"/>
      <c r="M331" s="174"/>
      <c r="T331" s="175"/>
      <c r="AT331" s="171" t="s">
        <v>147</v>
      </c>
      <c r="AU331" s="171" t="s">
        <v>145</v>
      </c>
      <c r="AV331" s="14" t="s">
        <v>85</v>
      </c>
      <c r="AW331" s="14" t="s">
        <v>33</v>
      </c>
      <c r="AX331" s="14" t="s">
        <v>77</v>
      </c>
      <c r="AY331" s="171" t="s">
        <v>136</v>
      </c>
    </row>
    <row r="332" spans="2:65" s="12" customFormat="1" ht="11.25">
      <c r="B332" s="145"/>
      <c r="D332" s="146" t="s">
        <v>147</v>
      </c>
      <c r="E332" s="147" t="s">
        <v>1</v>
      </c>
      <c r="F332" s="148" t="s">
        <v>288</v>
      </c>
      <c r="H332" s="149">
        <v>1.92</v>
      </c>
      <c r="I332" s="150"/>
      <c r="L332" s="145"/>
      <c r="M332" s="151"/>
      <c r="T332" s="152"/>
      <c r="AT332" s="147" t="s">
        <v>147</v>
      </c>
      <c r="AU332" s="147" t="s">
        <v>145</v>
      </c>
      <c r="AV332" s="12" t="s">
        <v>145</v>
      </c>
      <c r="AW332" s="12" t="s">
        <v>33</v>
      </c>
      <c r="AX332" s="12" t="s">
        <v>77</v>
      </c>
      <c r="AY332" s="147" t="s">
        <v>136</v>
      </c>
    </row>
    <row r="333" spans="2:65" s="15" customFormat="1" ht="11.25">
      <c r="B333" s="176"/>
      <c r="D333" s="146" t="s">
        <v>147</v>
      </c>
      <c r="E333" s="177" t="s">
        <v>1</v>
      </c>
      <c r="F333" s="178" t="s">
        <v>167</v>
      </c>
      <c r="H333" s="179">
        <v>8.44</v>
      </c>
      <c r="I333" s="180"/>
      <c r="L333" s="176"/>
      <c r="M333" s="181"/>
      <c r="T333" s="182"/>
      <c r="AT333" s="177" t="s">
        <v>147</v>
      </c>
      <c r="AU333" s="177" t="s">
        <v>145</v>
      </c>
      <c r="AV333" s="15" t="s">
        <v>137</v>
      </c>
      <c r="AW333" s="15" t="s">
        <v>33</v>
      </c>
      <c r="AX333" s="15" t="s">
        <v>77</v>
      </c>
      <c r="AY333" s="177" t="s">
        <v>136</v>
      </c>
    </row>
    <row r="334" spans="2:65" s="13" customFormat="1" ht="11.25">
      <c r="B334" s="153"/>
      <c r="D334" s="146" t="s">
        <v>147</v>
      </c>
      <c r="E334" s="154" t="s">
        <v>1</v>
      </c>
      <c r="F334" s="155" t="s">
        <v>150</v>
      </c>
      <c r="H334" s="156">
        <v>17.98</v>
      </c>
      <c r="I334" s="157"/>
      <c r="L334" s="153"/>
      <c r="M334" s="158"/>
      <c r="T334" s="159"/>
      <c r="AT334" s="154" t="s">
        <v>147</v>
      </c>
      <c r="AU334" s="154" t="s">
        <v>145</v>
      </c>
      <c r="AV334" s="13" t="s">
        <v>144</v>
      </c>
      <c r="AW334" s="13" t="s">
        <v>33</v>
      </c>
      <c r="AX334" s="13" t="s">
        <v>85</v>
      </c>
      <c r="AY334" s="154" t="s">
        <v>136</v>
      </c>
    </row>
    <row r="335" spans="2:65" s="1" customFormat="1" ht="16.5" customHeight="1">
      <c r="B335" s="32"/>
      <c r="C335" s="132" t="s">
        <v>293</v>
      </c>
      <c r="D335" s="132" t="s">
        <v>139</v>
      </c>
      <c r="E335" s="133" t="s">
        <v>294</v>
      </c>
      <c r="F335" s="134" t="s">
        <v>295</v>
      </c>
      <c r="G335" s="135" t="s">
        <v>175</v>
      </c>
      <c r="H335" s="136">
        <v>26.975999999999999</v>
      </c>
      <c r="I335" s="137"/>
      <c r="J335" s="138">
        <f>ROUND(I335*H335,2)</f>
        <v>0</v>
      </c>
      <c r="K335" s="134" t="s">
        <v>143</v>
      </c>
      <c r="L335" s="32"/>
      <c r="M335" s="139" t="s">
        <v>1</v>
      </c>
      <c r="N335" s="140" t="s">
        <v>43</v>
      </c>
      <c r="P335" s="141">
        <f>O335*H335</f>
        <v>0</v>
      </c>
      <c r="Q335" s="141">
        <v>9.0000000000000006E-5</v>
      </c>
      <c r="R335" s="141">
        <f>Q335*H335</f>
        <v>2.4278400000000001E-3</v>
      </c>
      <c r="S335" s="141">
        <v>6.0000000000000002E-5</v>
      </c>
      <c r="T335" s="142">
        <f>S335*H335</f>
        <v>1.61856E-3</v>
      </c>
      <c r="AR335" s="143" t="s">
        <v>144</v>
      </c>
      <c r="AT335" s="143" t="s">
        <v>139</v>
      </c>
      <c r="AU335" s="143" t="s">
        <v>145</v>
      </c>
      <c r="AY335" s="17" t="s">
        <v>136</v>
      </c>
      <c r="BE335" s="144">
        <f>IF(N335="základní",J335,0)</f>
        <v>0</v>
      </c>
      <c r="BF335" s="144">
        <f>IF(N335="snížená",J335,0)</f>
        <v>0</v>
      </c>
      <c r="BG335" s="144">
        <f>IF(N335="zákl. přenesená",J335,0)</f>
        <v>0</v>
      </c>
      <c r="BH335" s="144">
        <f>IF(N335="sníž. přenesená",J335,0)</f>
        <v>0</v>
      </c>
      <c r="BI335" s="144">
        <f>IF(N335="nulová",J335,0)</f>
        <v>0</v>
      </c>
      <c r="BJ335" s="17" t="s">
        <v>145</v>
      </c>
      <c r="BK335" s="144">
        <f>ROUND(I335*H335,2)</f>
        <v>0</v>
      </c>
      <c r="BL335" s="17" t="s">
        <v>144</v>
      </c>
      <c r="BM335" s="143" t="s">
        <v>296</v>
      </c>
    </row>
    <row r="336" spans="2:65" s="14" customFormat="1" ht="11.25">
      <c r="B336" s="170"/>
      <c r="D336" s="146" t="s">
        <v>147</v>
      </c>
      <c r="E336" s="171" t="s">
        <v>1</v>
      </c>
      <c r="F336" s="172" t="s">
        <v>297</v>
      </c>
      <c r="H336" s="171" t="s">
        <v>1</v>
      </c>
      <c r="I336" s="173"/>
      <c r="L336" s="170"/>
      <c r="M336" s="174"/>
      <c r="T336" s="175"/>
      <c r="AT336" s="171" t="s">
        <v>147</v>
      </c>
      <c r="AU336" s="171" t="s">
        <v>145</v>
      </c>
      <c r="AV336" s="14" t="s">
        <v>85</v>
      </c>
      <c r="AW336" s="14" t="s">
        <v>33</v>
      </c>
      <c r="AX336" s="14" t="s">
        <v>77</v>
      </c>
      <c r="AY336" s="171" t="s">
        <v>136</v>
      </c>
    </row>
    <row r="337" spans="2:51" s="12" customFormat="1" ht="11.25">
      <c r="B337" s="145"/>
      <c r="D337" s="146" t="s">
        <v>147</v>
      </c>
      <c r="E337" s="147" t="s">
        <v>1</v>
      </c>
      <c r="F337" s="148" t="s">
        <v>298</v>
      </c>
      <c r="H337" s="149">
        <v>3.3490000000000002</v>
      </c>
      <c r="I337" s="150"/>
      <c r="L337" s="145"/>
      <c r="M337" s="151"/>
      <c r="T337" s="152"/>
      <c r="AT337" s="147" t="s">
        <v>147</v>
      </c>
      <c r="AU337" s="147" t="s">
        <v>145</v>
      </c>
      <c r="AV337" s="12" t="s">
        <v>145</v>
      </c>
      <c r="AW337" s="12" t="s">
        <v>33</v>
      </c>
      <c r="AX337" s="12" t="s">
        <v>77</v>
      </c>
      <c r="AY337" s="147" t="s">
        <v>136</v>
      </c>
    </row>
    <row r="338" spans="2:51" s="14" customFormat="1" ht="11.25">
      <c r="B338" s="170"/>
      <c r="D338" s="146" t="s">
        <v>147</v>
      </c>
      <c r="E338" s="171" t="s">
        <v>1</v>
      </c>
      <c r="F338" s="172" t="s">
        <v>191</v>
      </c>
      <c r="H338" s="171" t="s">
        <v>1</v>
      </c>
      <c r="I338" s="173"/>
      <c r="L338" s="170"/>
      <c r="M338" s="174"/>
      <c r="T338" s="175"/>
      <c r="AT338" s="171" t="s">
        <v>147</v>
      </c>
      <c r="AU338" s="171" t="s">
        <v>145</v>
      </c>
      <c r="AV338" s="14" t="s">
        <v>85</v>
      </c>
      <c r="AW338" s="14" t="s">
        <v>33</v>
      </c>
      <c r="AX338" s="14" t="s">
        <v>77</v>
      </c>
      <c r="AY338" s="171" t="s">
        <v>136</v>
      </c>
    </row>
    <row r="339" spans="2:51" s="12" customFormat="1" ht="11.25">
      <c r="B339" s="145"/>
      <c r="D339" s="146" t="s">
        <v>147</v>
      </c>
      <c r="E339" s="147" t="s">
        <v>1</v>
      </c>
      <c r="F339" s="148" t="s">
        <v>299</v>
      </c>
      <c r="H339" s="149">
        <v>4.6390000000000002</v>
      </c>
      <c r="I339" s="150"/>
      <c r="L339" s="145"/>
      <c r="M339" s="151"/>
      <c r="T339" s="152"/>
      <c r="AT339" s="147" t="s">
        <v>147</v>
      </c>
      <c r="AU339" s="147" t="s">
        <v>145</v>
      </c>
      <c r="AV339" s="12" t="s">
        <v>145</v>
      </c>
      <c r="AW339" s="12" t="s">
        <v>33</v>
      </c>
      <c r="AX339" s="12" t="s">
        <v>77</v>
      </c>
      <c r="AY339" s="147" t="s">
        <v>136</v>
      </c>
    </row>
    <row r="340" spans="2:51" s="14" customFormat="1" ht="11.25">
      <c r="B340" s="170"/>
      <c r="D340" s="146" t="s">
        <v>147</v>
      </c>
      <c r="E340" s="171" t="s">
        <v>1</v>
      </c>
      <c r="F340" s="172" t="s">
        <v>227</v>
      </c>
      <c r="H340" s="171" t="s">
        <v>1</v>
      </c>
      <c r="I340" s="173"/>
      <c r="L340" s="170"/>
      <c r="M340" s="174"/>
      <c r="T340" s="175"/>
      <c r="AT340" s="171" t="s">
        <v>147</v>
      </c>
      <c r="AU340" s="171" t="s">
        <v>145</v>
      </c>
      <c r="AV340" s="14" t="s">
        <v>85</v>
      </c>
      <c r="AW340" s="14" t="s">
        <v>33</v>
      </c>
      <c r="AX340" s="14" t="s">
        <v>77</v>
      </c>
      <c r="AY340" s="171" t="s">
        <v>136</v>
      </c>
    </row>
    <row r="341" spans="2:51" s="12" customFormat="1" ht="11.25">
      <c r="B341" s="145"/>
      <c r="D341" s="146" t="s">
        <v>147</v>
      </c>
      <c r="E341" s="147" t="s">
        <v>1</v>
      </c>
      <c r="F341" s="148" t="s">
        <v>300</v>
      </c>
      <c r="H341" s="149">
        <v>1.7729999999999999</v>
      </c>
      <c r="I341" s="150"/>
      <c r="L341" s="145"/>
      <c r="M341" s="151"/>
      <c r="T341" s="152"/>
      <c r="AT341" s="147" t="s">
        <v>147</v>
      </c>
      <c r="AU341" s="147" t="s">
        <v>145</v>
      </c>
      <c r="AV341" s="12" t="s">
        <v>145</v>
      </c>
      <c r="AW341" s="12" t="s">
        <v>33</v>
      </c>
      <c r="AX341" s="12" t="s">
        <v>77</v>
      </c>
      <c r="AY341" s="147" t="s">
        <v>136</v>
      </c>
    </row>
    <row r="342" spans="2:51" s="14" customFormat="1" ht="11.25">
      <c r="B342" s="170"/>
      <c r="D342" s="146" t="s">
        <v>147</v>
      </c>
      <c r="E342" s="171" t="s">
        <v>1</v>
      </c>
      <c r="F342" s="172" t="s">
        <v>301</v>
      </c>
      <c r="H342" s="171" t="s">
        <v>1</v>
      </c>
      <c r="I342" s="173"/>
      <c r="L342" s="170"/>
      <c r="M342" s="174"/>
      <c r="T342" s="175"/>
      <c r="AT342" s="171" t="s">
        <v>147</v>
      </c>
      <c r="AU342" s="171" t="s">
        <v>145</v>
      </c>
      <c r="AV342" s="14" t="s">
        <v>85</v>
      </c>
      <c r="AW342" s="14" t="s">
        <v>33</v>
      </c>
      <c r="AX342" s="14" t="s">
        <v>77</v>
      </c>
      <c r="AY342" s="171" t="s">
        <v>136</v>
      </c>
    </row>
    <row r="343" spans="2:51" s="12" customFormat="1" ht="11.25">
      <c r="B343" s="145"/>
      <c r="D343" s="146" t="s">
        <v>147</v>
      </c>
      <c r="E343" s="147" t="s">
        <v>1</v>
      </c>
      <c r="F343" s="148" t="s">
        <v>302</v>
      </c>
      <c r="H343" s="149">
        <v>1.7110000000000001</v>
      </c>
      <c r="I343" s="150"/>
      <c r="L343" s="145"/>
      <c r="M343" s="151"/>
      <c r="T343" s="152"/>
      <c r="AT343" s="147" t="s">
        <v>147</v>
      </c>
      <c r="AU343" s="147" t="s">
        <v>145</v>
      </c>
      <c r="AV343" s="12" t="s">
        <v>145</v>
      </c>
      <c r="AW343" s="12" t="s">
        <v>33</v>
      </c>
      <c r="AX343" s="12" t="s">
        <v>77</v>
      </c>
      <c r="AY343" s="147" t="s">
        <v>136</v>
      </c>
    </row>
    <row r="344" spans="2:51" s="14" customFormat="1" ht="11.25">
      <c r="B344" s="170"/>
      <c r="D344" s="146" t="s">
        <v>147</v>
      </c>
      <c r="E344" s="171" t="s">
        <v>1</v>
      </c>
      <c r="F344" s="172" t="s">
        <v>303</v>
      </c>
      <c r="H344" s="171" t="s">
        <v>1</v>
      </c>
      <c r="I344" s="173"/>
      <c r="L344" s="170"/>
      <c r="M344" s="174"/>
      <c r="T344" s="175"/>
      <c r="AT344" s="171" t="s">
        <v>147</v>
      </c>
      <c r="AU344" s="171" t="s">
        <v>145</v>
      </c>
      <c r="AV344" s="14" t="s">
        <v>85</v>
      </c>
      <c r="AW344" s="14" t="s">
        <v>33</v>
      </c>
      <c r="AX344" s="14" t="s">
        <v>77</v>
      </c>
      <c r="AY344" s="171" t="s">
        <v>136</v>
      </c>
    </row>
    <row r="345" spans="2:51" s="12" customFormat="1" ht="11.25">
      <c r="B345" s="145"/>
      <c r="D345" s="146" t="s">
        <v>147</v>
      </c>
      <c r="E345" s="147" t="s">
        <v>1</v>
      </c>
      <c r="F345" s="148" t="s">
        <v>304</v>
      </c>
      <c r="H345" s="149">
        <v>2.1669999999999998</v>
      </c>
      <c r="I345" s="150"/>
      <c r="L345" s="145"/>
      <c r="M345" s="151"/>
      <c r="T345" s="152"/>
      <c r="AT345" s="147" t="s">
        <v>147</v>
      </c>
      <c r="AU345" s="147" t="s">
        <v>145</v>
      </c>
      <c r="AV345" s="12" t="s">
        <v>145</v>
      </c>
      <c r="AW345" s="12" t="s">
        <v>33</v>
      </c>
      <c r="AX345" s="12" t="s">
        <v>77</v>
      </c>
      <c r="AY345" s="147" t="s">
        <v>136</v>
      </c>
    </row>
    <row r="346" spans="2:51" s="15" customFormat="1" ht="11.25">
      <c r="B346" s="176"/>
      <c r="D346" s="146" t="s">
        <v>147</v>
      </c>
      <c r="E346" s="177" t="s">
        <v>1</v>
      </c>
      <c r="F346" s="178" t="s">
        <v>167</v>
      </c>
      <c r="H346" s="179">
        <v>13.638999999999999</v>
      </c>
      <c r="I346" s="180"/>
      <c r="L346" s="176"/>
      <c r="M346" s="181"/>
      <c r="T346" s="182"/>
      <c r="AT346" s="177" t="s">
        <v>147</v>
      </c>
      <c r="AU346" s="177" t="s">
        <v>145</v>
      </c>
      <c r="AV346" s="15" t="s">
        <v>137</v>
      </c>
      <c r="AW346" s="15" t="s">
        <v>33</v>
      </c>
      <c r="AX346" s="15" t="s">
        <v>77</v>
      </c>
      <c r="AY346" s="177" t="s">
        <v>136</v>
      </c>
    </row>
    <row r="347" spans="2:51" s="14" customFormat="1" ht="11.25">
      <c r="B347" s="170"/>
      <c r="D347" s="146" t="s">
        <v>147</v>
      </c>
      <c r="E347" s="171" t="s">
        <v>1</v>
      </c>
      <c r="F347" s="172" t="s">
        <v>217</v>
      </c>
      <c r="H347" s="171" t="s">
        <v>1</v>
      </c>
      <c r="I347" s="173"/>
      <c r="L347" s="170"/>
      <c r="M347" s="174"/>
      <c r="T347" s="175"/>
      <c r="AT347" s="171" t="s">
        <v>147</v>
      </c>
      <c r="AU347" s="171" t="s">
        <v>145</v>
      </c>
      <c r="AV347" s="14" t="s">
        <v>85</v>
      </c>
      <c r="AW347" s="14" t="s">
        <v>33</v>
      </c>
      <c r="AX347" s="14" t="s">
        <v>77</v>
      </c>
      <c r="AY347" s="171" t="s">
        <v>136</v>
      </c>
    </row>
    <row r="348" spans="2:51" s="12" customFormat="1" ht="11.25">
      <c r="B348" s="145"/>
      <c r="D348" s="146" t="s">
        <v>147</v>
      </c>
      <c r="E348" s="147" t="s">
        <v>1</v>
      </c>
      <c r="F348" s="148" t="s">
        <v>305</v>
      </c>
      <c r="H348" s="149">
        <v>3.3490000000000002</v>
      </c>
      <c r="I348" s="150"/>
      <c r="L348" s="145"/>
      <c r="M348" s="151"/>
      <c r="T348" s="152"/>
      <c r="AT348" s="147" t="s">
        <v>147</v>
      </c>
      <c r="AU348" s="147" t="s">
        <v>145</v>
      </c>
      <c r="AV348" s="12" t="s">
        <v>145</v>
      </c>
      <c r="AW348" s="12" t="s">
        <v>33</v>
      </c>
      <c r="AX348" s="12" t="s">
        <v>77</v>
      </c>
      <c r="AY348" s="147" t="s">
        <v>136</v>
      </c>
    </row>
    <row r="349" spans="2:51" s="14" customFormat="1" ht="11.25">
      <c r="B349" s="170"/>
      <c r="D349" s="146" t="s">
        <v>147</v>
      </c>
      <c r="E349" s="171" t="s">
        <v>1</v>
      </c>
      <c r="F349" s="172" t="s">
        <v>185</v>
      </c>
      <c r="H349" s="171" t="s">
        <v>1</v>
      </c>
      <c r="I349" s="173"/>
      <c r="L349" s="170"/>
      <c r="M349" s="174"/>
      <c r="T349" s="175"/>
      <c r="AT349" s="171" t="s">
        <v>147</v>
      </c>
      <c r="AU349" s="171" t="s">
        <v>145</v>
      </c>
      <c r="AV349" s="14" t="s">
        <v>85</v>
      </c>
      <c r="AW349" s="14" t="s">
        <v>33</v>
      </c>
      <c r="AX349" s="14" t="s">
        <v>77</v>
      </c>
      <c r="AY349" s="171" t="s">
        <v>136</v>
      </c>
    </row>
    <row r="350" spans="2:51" s="12" customFormat="1" ht="11.25">
      <c r="B350" s="145"/>
      <c r="D350" s="146" t="s">
        <v>147</v>
      </c>
      <c r="E350" s="147" t="s">
        <v>1</v>
      </c>
      <c r="F350" s="148" t="s">
        <v>306</v>
      </c>
      <c r="H350" s="149">
        <v>4.6689999999999996</v>
      </c>
      <c r="I350" s="150"/>
      <c r="L350" s="145"/>
      <c r="M350" s="151"/>
      <c r="T350" s="152"/>
      <c r="AT350" s="147" t="s">
        <v>147</v>
      </c>
      <c r="AU350" s="147" t="s">
        <v>145</v>
      </c>
      <c r="AV350" s="12" t="s">
        <v>145</v>
      </c>
      <c r="AW350" s="12" t="s">
        <v>33</v>
      </c>
      <c r="AX350" s="12" t="s">
        <v>77</v>
      </c>
      <c r="AY350" s="147" t="s">
        <v>136</v>
      </c>
    </row>
    <row r="351" spans="2:51" s="14" customFormat="1" ht="11.25">
      <c r="B351" s="170"/>
      <c r="D351" s="146" t="s">
        <v>147</v>
      </c>
      <c r="E351" s="171" t="s">
        <v>1</v>
      </c>
      <c r="F351" s="172" t="s">
        <v>234</v>
      </c>
      <c r="H351" s="171" t="s">
        <v>1</v>
      </c>
      <c r="I351" s="173"/>
      <c r="L351" s="170"/>
      <c r="M351" s="174"/>
      <c r="T351" s="175"/>
      <c r="AT351" s="171" t="s">
        <v>147</v>
      </c>
      <c r="AU351" s="171" t="s">
        <v>145</v>
      </c>
      <c r="AV351" s="14" t="s">
        <v>85</v>
      </c>
      <c r="AW351" s="14" t="s">
        <v>33</v>
      </c>
      <c r="AX351" s="14" t="s">
        <v>77</v>
      </c>
      <c r="AY351" s="171" t="s">
        <v>136</v>
      </c>
    </row>
    <row r="352" spans="2:51" s="12" customFormat="1" ht="11.25">
      <c r="B352" s="145"/>
      <c r="D352" s="146" t="s">
        <v>147</v>
      </c>
      <c r="E352" s="147" t="s">
        <v>1</v>
      </c>
      <c r="F352" s="148" t="s">
        <v>300</v>
      </c>
      <c r="H352" s="149">
        <v>1.7729999999999999</v>
      </c>
      <c r="I352" s="150"/>
      <c r="L352" s="145"/>
      <c r="M352" s="151"/>
      <c r="T352" s="152"/>
      <c r="AT352" s="147" t="s">
        <v>147</v>
      </c>
      <c r="AU352" s="147" t="s">
        <v>145</v>
      </c>
      <c r="AV352" s="12" t="s">
        <v>145</v>
      </c>
      <c r="AW352" s="12" t="s">
        <v>33</v>
      </c>
      <c r="AX352" s="12" t="s">
        <v>77</v>
      </c>
      <c r="AY352" s="147" t="s">
        <v>136</v>
      </c>
    </row>
    <row r="353" spans="2:65" s="14" customFormat="1" ht="11.25">
      <c r="B353" s="170"/>
      <c r="D353" s="146" t="s">
        <v>147</v>
      </c>
      <c r="E353" s="171" t="s">
        <v>1</v>
      </c>
      <c r="F353" s="172" t="s">
        <v>257</v>
      </c>
      <c r="H353" s="171" t="s">
        <v>1</v>
      </c>
      <c r="I353" s="173"/>
      <c r="L353" s="170"/>
      <c r="M353" s="174"/>
      <c r="T353" s="175"/>
      <c r="AT353" s="171" t="s">
        <v>147</v>
      </c>
      <c r="AU353" s="171" t="s">
        <v>145</v>
      </c>
      <c r="AV353" s="14" t="s">
        <v>85</v>
      </c>
      <c r="AW353" s="14" t="s">
        <v>33</v>
      </c>
      <c r="AX353" s="14" t="s">
        <v>77</v>
      </c>
      <c r="AY353" s="171" t="s">
        <v>136</v>
      </c>
    </row>
    <row r="354" spans="2:65" s="12" customFormat="1" ht="11.25">
      <c r="B354" s="145"/>
      <c r="D354" s="146" t="s">
        <v>147</v>
      </c>
      <c r="E354" s="147" t="s">
        <v>1</v>
      </c>
      <c r="F354" s="148" t="s">
        <v>307</v>
      </c>
      <c r="H354" s="149">
        <v>3.5459999999999998</v>
      </c>
      <c r="I354" s="150"/>
      <c r="L354" s="145"/>
      <c r="M354" s="151"/>
      <c r="T354" s="152"/>
      <c r="AT354" s="147" t="s">
        <v>147</v>
      </c>
      <c r="AU354" s="147" t="s">
        <v>145</v>
      </c>
      <c r="AV354" s="12" t="s">
        <v>145</v>
      </c>
      <c r="AW354" s="12" t="s">
        <v>33</v>
      </c>
      <c r="AX354" s="12" t="s">
        <v>77</v>
      </c>
      <c r="AY354" s="147" t="s">
        <v>136</v>
      </c>
    </row>
    <row r="355" spans="2:65" s="15" customFormat="1" ht="11.25">
      <c r="B355" s="176"/>
      <c r="D355" s="146" t="s">
        <v>147</v>
      </c>
      <c r="E355" s="177" t="s">
        <v>1</v>
      </c>
      <c r="F355" s="178" t="s">
        <v>167</v>
      </c>
      <c r="H355" s="179">
        <v>13.337</v>
      </c>
      <c r="I355" s="180"/>
      <c r="L355" s="176"/>
      <c r="M355" s="181"/>
      <c r="T355" s="182"/>
      <c r="AT355" s="177" t="s">
        <v>147</v>
      </c>
      <c r="AU355" s="177" t="s">
        <v>145</v>
      </c>
      <c r="AV355" s="15" t="s">
        <v>137</v>
      </c>
      <c r="AW355" s="15" t="s">
        <v>33</v>
      </c>
      <c r="AX355" s="15" t="s">
        <v>77</v>
      </c>
      <c r="AY355" s="177" t="s">
        <v>136</v>
      </c>
    </row>
    <row r="356" spans="2:65" s="13" customFormat="1" ht="11.25">
      <c r="B356" s="153"/>
      <c r="D356" s="146" t="s">
        <v>147</v>
      </c>
      <c r="E356" s="154" t="s">
        <v>1</v>
      </c>
      <c r="F356" s="155" t="s">
        <v>150</v>
      </c>
      <c r="H356" s="156">
        <v>26.975999999999999</v>
      </c>
      <c r="I356" s="157"/>
      <c r="L356" s="153"/>
      <c r="M356" s="158"/>
      <c r="T356" s="159"/>
      <c r="AT356" s="154" t="s">
        <v>147</v>
      </c>
      <c r="AU356" s="154" t="s">
        <v>145</v>
      </c>
      <c r="AV356" s="13" t="s">
        <v>144</v>
      </c>
      <c r="AW356" s="13" t="s">
        <v>33</v>
      </c>
      <c r="AX356" s="13" t="s">
        <v>85</v>
      </c>
      <c r="AY356" s="154" t="s">
        <v>136</v>
      </c>
    </row>
    <row r="357" spans="2:65" s="1" customFormat="1" ht="16.5" customHeight="1">
      <c r="B357" s="32"/>
      <c r="C357" s="132" t="s">
        <v>308</v>
      </c>
      <c r="D357" s="132" t="s">
        <v>139</v>
      </c>
      <c r="E357" s="133" t="s">
        <v>309</v>
      </c>
      <c r="F357" s="134" t="s">
        <v>310</v>
      </c>
      <c r="G357" s="135" t="s">
        <v>175</v>
      </c>
      <c r="H357" s="136">
        <v>193.35</v>
      </c>
      <c r="I357" s="137"/>
      <c r="J357" s="138">
        <f>ROUND(I357*H357,2)</f>
        <v>0</v>
      </c>
      <c r="K357" s="134" t="s">
        <v>143</v>
      </c>
      <c r="L357" s="32"/>
      <c r="M357" s="139" t="s">
        <v>1</v>
      </c>
      <c r="N357" s="140" t="s">
        <v>43</v>
      </c>
      <c r="P357" s="141">
        <f>O357*H357</f>
        <v>0</v>
      </c>
      <c r="Q357" s="141">
        <v>9.0000000000000006E-5</v>
      </c>
      <c r="R357" s="141">
        <f>Q357*H357</f>
        <v>1.74015E-2</v>
      </c>
      <c r="S357" s="141">
        <v>6.0000000000000002E-5</v>
      </c>
      <c r="T357" s="142">
        <f>S357*H357</f>
        <v>1.1601E-2</v>
      </c>
      <c r="AR357" s="143" t="s">
        <v>144</v>
      </c>
      <c r="AT357" s="143" t="s">
        <v>139</v>
      </c>
      <c r="AU357" s="143" t="s">
        <v>145</v>
      </c>
      <c r="AY357" s="17" t="s">
        <v>136</v>
      </c>
      <c r="BE357" s="144">
        <f>IF(N357="základní",J357,0)</f>
        <v>0</v>
      </c>
      <c r="BF357" s="144">
        <f>IF(N357="snížená",J357,0)</f>
        <v>0</v>
      </c>
      <c r="BG357" s="144">
        <f>IF(N357="zákl. přenesená",J357,0)</f>
        <v>0</v>
      </c>
      <c r="BH357" s="144">
        <f>IF(N357="sníž. přenesená",J357,0)</f>
        <v>0</v>
      </c>
      <c r="BI357" s="144">
        <f>IF(N357="nulová",J357,0)</f>
        <v>0</v>
      </c>
      <c r="BJ357" s="17" t="s">
        <v>145</v>
      </c>
      <c r="BK357" s="144">
        <f>ROUND(I357*H357,2)</f>
        <v>0</v>
      </c>
      <c r="BL357" s="17" t="s">
        <v>144</v>
      </c>
      <c r="BM357" s="143" t="s">
        <v>311</v>
      </c>
    </row>
    <row r="358" spans="2:65" s="12" customFormat="1" ht="11.25">
      <c r="B358" s="145"/>
      <c r="D358" s="146" t="s">
        <v>147</v>
      </c>
      <c r="E358" s="147" t="s">
        <v>1</v>
      </c>
      <c r="F358" s="148" t="s">
        <v>312</v>
      </c>
      <c r="H358" s="149">
        <v>10</v>
      </c>
      <c r="I358" s="150"/>
      <c r="L358" s="145"/>
      <c r="M358" s="151"/>
      <c r="T358" s="152"/>
      <c r="AT358" s="147" t="s">
        <v>147</v>
      </c>
      <c r="AU358" s="147" t="s">
        <v>145</v>
      </c>
      <c r="AV358" s="12" t="s">
        <v>145</v>
      </c>
      <c r="AW358" s="12" t="s">
        <v>33</v>
      </c>
      <c r="AX358" s="12" t="s">
        <v>77</v>
      </c>
      <c r="AY358" s="147" t="s">
        <v>136</v>
      </c>
    </row>
    <row r="359" spans="2:65" s="12" customFormat="1" ht="11.25">
      <c r="B359" s="145"/>
      <c r="D359" s="146" t="s">
        <v>147</v>
      </c>
      <c r="E359" s="147" t="s">
        <v>1</v>
      </c>
      <c r="F359" s="148" t="s">
        <v>313</v>
      </c>
      <c r="H359" s="149">
        <v>15</v>
      </c>
      <c r="I359" s="150"/>
      <c r="L359" s="145"/>
      <c r="M359" s="151"/>
      <c r="T359" s="152"/>
      <c r="AT359" s="147" t="s">
        <v>147</v>
      </c>
      <c r="AU359" s="147" t="s">
        <v>145</v>
      </c>
      <c r="AV359" s="12" t="s">
        <v>145</v>
      </c>
      <c r="AW359" s="12" t="s">
        <v>33</v>
      </c>
      <c r="AX359" s="12" t="s">
        <v>77</v>
      </c>
      <c r="AY359" s="147" t="s">
        <v>136</v>
      </c>
    </row>
    <row r="360" spans="2:65" s="12" customFormat="1" ht="11.25">
      <c r="B360" s="145"/>
      <c r="D360" s="146" t="s">
        <v>147</v>
      </c>
      <c r="E360" s="147" t="s">
        <v>1</v>
      </c>
      <c r="F360" s="148" t="s">
        <v>314</v>
      </c>
      <c r="H360" s="149">
        <v>15</v>
      </c>
      <c r="I360" s="150"/>
      <c r="L360" s="145"/>
      <c r="M360" s="151"/>
      <c r="T360" s="152"/>
      <c r="AT360" s="147" t="s">
        <v>147</v>
      </c>
      <c r="AU360" s="147" t="s">
        <v>145</v>
      </c>
      <c r="AV360" s="12" t="s">
        <v>145</v>
      </c>
      <c r="AW360" s="12" t="s">
        <v>33</v>
      </c>
      <c r="AX360" s="12" t="s">
        <v>77</v>
      </c>
      <c r="AY360" s="147" t="s">
        <v>136</v>
      </c>
    </row>
    <row r="361" spans="2:65" s="12" customFormat="1" ht="11.25">
      <c r="B361" s="145"/>
      <c r="D361" s="146" t="s">
        <v>147</v>
      </c>
      <c r="E361" s="147" t="s">
        <v>1</v>
      </c>
      <c r="F361" s="148" t="s">
        <v>315</v>
      </c>
      <c r="H361" s="149">
        <v>10</v>
      </c>
      <c r="I361" s="150"/>
      <c r="L361" s="145"/>
      <c r="M361" s="151"/>
      <c r="T361" s="152"/>
      <c r="AT361" s="147" t="s">
        <v>147</v>
      </c>
      <c r="AU361" s="147" t="s">
        <v>145</v>
      </c>
      <c r="AV361" s="12" t="s">
        <v>145</v>
      </c>
      <c r="AW361" s="12" t="s">
        <v>33</v>
      </c>
      <c r="AX361" s="12" t="s">
        <v>77</v>
      </c>
      <c r="AY361" s="147" t="s">
        <v>136</v>
      </c>
    </row>
    <row r="362" spans="2:65" s="12" customFormat="1" ht="11.25">
      <c r="B362" s="145"/>
      <c r="D362" s="146" t="s">
        <v>147</v>
      </c>
      <c r="E362" s="147" t="s">
        <v>1</v>
      </c>
      <c r="F362" s="148" t="s">
        <v>316</v>
      </c>
      <c r="H362" s="149">
        <v>30</v>
      </c>
      <c r="I362" s="150"/>
      <c r="L362" s="145"/>
      <c r="M362" s="151"/>
      <c r="T362" s="152"/>
      <c r="AT362" s="147" t="s">
        <v>147</v>
      </c>
      <c r="AU362" s="147" t="s">
        <v>145</v>
      </c>
      <c r="AV362" s="12" t="s">
        <v>145</v>
      </c>
      <c r="AW362" s="12" t="s">
        <v>33</v>
      </c>
      <c r="AX362" s="12" t="s">
        <v>77</v>
      </c>
      <c r="AY362" s="147" t="s">
        <v>136</v>
      </c>
    </row>
    <row r="363" spans="2:65" s="12" customFormat="1" ht="11.25">
      <c r="B363" s="145"/>
      <c r="D363" s="146" t="s">
        <v>147</v>
      </c>
      <c r="E363" s="147" t="s">
        <v>1</v>
      </c>
      <c r="F363" s="148" t="s">
        <v>317</v>
      </c>
      <c r="H363" s="149">
        <v>30</v>
      </c>
      <c r="I363" s="150"/>
      <c r="L363" s="145"/>
      <c r="M363" s="151"/>
      <c r="T363" s="152"/>
      <c r="AT363" s="147" t="s">
        <v>147</v>
      </c>
      <c r="AU363" s="147" t="s">
        <v>145</v>
      </c>
      <c r="AV363" s="12" t="s">
        <v>145</v>
      </c>
      <c r="AW363" s="12" t="s">
        <v>33</v>
      </c>
      <c r="AX363" s="12" t="s">
        <v>77</v>
      </c>
      <c r="AY363" s="147" t="s">
        <v>136</v>
      </c>
    </row>
    <row r="364" spans="2:65" s="12" customFormat="1" ht="11.25">
      <c r="B364" s="145"/>
      <c r="D364" s="146" t="s">
        <v>147</v>
      </c>
      <c r="E364" s="147" t="s">
        <v>1</v>
      </c>
      <c r="F364" s="148" t="s">
        <v>318</v>
      </c>
      <c r="H364" s="149">
        <v>16.7</v>
      </c>
      <c r="I364" s="150"/>
      <c r="L364" s="145"/>
      <c r="M364" s="151"/>
      <c r="T364" s="152"/>
      <c r="AT364" s="147" t="s">
        <v>147</v>
      </c>
      <c r="AU364" s="147" t="s">
        <v>145</v>
      </c>
      <c r="AV364" s="12" t="s">
        <v>145</v>
      </c>
      <c r="AW364" s="12" t="s">
        <v>33</v>
      </c>
      <c r="AX364" s="12" t="s">
        <v>77</v>
      </c>
      <c r="AY364" s="147" t="s">
        <v>136</v>
      </c>
    </row>
    <row r="365" spans="2:65" s="15" customFormat="1" ht="11.25">
      <c r="B365" s="176"/>
      <c r="D365" s="146" t="s">
        <v>147</v>
      </c>
      <c r="E365" s="177" t="s">
        <v>1</v>
      </c>
      <c r="F365" s="178" t="s">
        <v>167</v>
      </c>
      <c r="H365" s="179">
        <v>126.7</v>
      </c>
      <c r="I365" s="180"/>
      <c r="L365" s="176"/>
      <c r="M365" s="181"/>
      <c r="T365" s="182"/>
      <c r="AT365" s="177" t="s">
        <v>147</v>
      </c>
      <c r="AU365" s="177" t="s">
        <v>145</v>
      </c>
      <c r="AV365" s="15" t="s">
        <v>137</v>
      </c>
      <c r="AW365" s="15" t="s">
        <v>33</v>
      </c>
      <c r="AX365" s="15" t="s">
        <v>77</v>
      </c>
      <c r="AY365" s="177" t="s">
        <v>136</v>
      </c>
    </row>
    <row r="366" spans="2:65" s="12" customFormat="1" ht="11.25">
      <c r="B366" s="145"/>
      <c r="D366" s="146" t="s">
        <v>147</v>
      </c>
      <c r="E366" s="147" t="s">
        <v>1</v>
      </c>
      <c r="F366" s="148" t="s">
        <v>319</v>
      </c>
      <c r="H366" s="149">
        <v>17.23</v>
      </c>
      <c r="I366" s="150"/>
      <c r="L366" s="145"/>
      <c r="M366" s="151"/>
      <c r="T366" s="152"/>
      <c r="AT366" s="147" t="s">
        <v>147</v>
      </c>
      <c r="AU366" s="147" t="s">
        <v>145</v>
      </c>
      <c r="AV366" s="12" t="s">
        <v>145</v>
      </c>
      <c r="AW366" s="12" t="s">
        <v>33</v>
      </c>
      <c r="AX366" s="12" t="s">
        <v>77</v>
      </c>
      <c r="AY366" s="147" t="s">
        <v>136</v>
      </c>
    </row>
    <row r="367" spans="2:65" s="12" customFormat="1" ht="11.25">
      <c r="B367" s="145"/>
      <c r="D367" s="146" t="s">
        <v>147</v>
      </c>
      <c r="E367" s="147" t="s">
        <v>1</v>
      </c>
      <c r="F367" s="148" t="s">
        <v>320</v>
      </c>
      <c r="H367" s="149">
        <v>17.079999999999998</v>
      </c>
      <c r="I367" s="150"/>
      <c r="L367" s="145"/>
      <c r="M367" s="151"/>
      <c r="T367" s="152"/>
      <c r="AT367" s="147" t="s">
        <v>147</v>
      </c>
      <c r="AU367" s="147" t="s">
        <v>145</v>
      </c>
      <c r="AV367" s="12" t="s">
        <v>145</v>
      </c>
      <c r="AW367" s="12" t="s">
        <v>33</v>
      </c>
      <c r="AX367" s="12" t="s">
        <v>77</v>
      </c>
      <c r="AY367" s="147" t="s">
        <v>136</v>
      </c>
    </row>
    <row r="368" spans="2:65" s="12" customFormat="1" ht="11.25">
      <c r="B368" s="145"/>
      <c r="D368" s="146" t="s">
        <v>147</v>
      </c>
      <c r="E368" s="147" t="s">
        <v>1</v>
      </c>
      <c r="F368" s="148" t="s">
        <v>321</v>
      </c>
      <c r="H368" s="149">
        <v>32.340000000000003</v>
      </c>
      <c r="I368" s="150"/>
      <c r="L368" s="145"/>
      <c r="M368" s="151"/>
      <c r="T368" s="152"/>
      <c r="AT368" s="147" t="s">
        <v>147</v>
      </c>
      <c r="AU368" s="147" t="s">
        <v>145</v>
      </c>
      <c r="AV368" s="12" t="s">
        <v>145</v>
      </c>
      <c r="AW368" s="12" t="s">
        <v>33</v>
      </c>
      <c r="AX368" s="12" t="s">
        <v>77</v>
      </c>
      <c r="AY368" s="147" t="s">
        <v>136</v>
      </c>
    </row>
    <row r="369" spans="2:65" s="15" customFormat="1" ht="11.25">
      <c r="B369" s="176"/>
      <c r="D369" s="146" t="s">
        <v>147</v>
      </c>
      <c r="E369" s="177" t="s">
        <v>1</v>
      </c>
      <c r="F369" s="178" t="s">
        <v>167</v>
      </c>
      <c r="H369" s="179">
        <v>66.650000000000006</v>
      </c>
      <c r="I369" s="180"/>
      <c r="L369" s="176"/>
      <c r="M369" s="181"/>
      <c r="T369" s="182"/>
      <c r="AT369" s="177" t="s">
        <v>147</v>
      </c>
      <c r="AU369" s="177" t="s">
        <v>145</v>
      </c>
      <c r="AV369" s="15" t="s">
        <v>137</v>
      </c>
      <c r="AW369" s="15" t="s">
        <v>33</v>
      </c>
      <c r="AX369" s="15" t="s">
        <v>77</v>
      </c>
      <c r="AY369" s="177" t="s">
        <v>136</v>
      </c>
    </row>
    <row r="370" spans="2:65" s="13" customFormat="1" ht="11.25">
      <c r="B370" s="153"/>
      <c r="D370" s="146" t="s">
        <v>147</v>
      </c>
      <c r="E370" s="154" t="s">
        <v>1</v>
      </c>
      <c r="F370" s="155" t="s">
        <v>150</v>
      </c>
      <c r="H370" s="156">
        <v>193.35</v>
      </c>
      <c r="I370" s="157"/>
      <c r="L370" s="153"/>
      <c r="M370" s="158"/>
      <c r="T370" s="159"/>
      <c r="AT370" s="154" t="s">
        <v>147</v>
      </c>
      <c r="AU370" s="154" t="s">
        <v>145</v>
      </c>
      <c r="AV370" s="13" t="s">
        <v>144</v>
      </c>
      <c r="AW370" s="13" t="s">
        <v>33</v>
      </c>
      <c r="AX370" s="13" t="s">
        <v>85</v>
      </c>
      <c r="AY370" s="154" t="s">
        <v>136</v>
      </c>
    </row>
    <row r="371" spans="2:65" s="1" customFormat="1" ht="16.5" customHeight="1">
      <c r="B371" s="32"/>
      <c r="C371" s="132" t="s">
        <v>322</v>
      </c>
      <c r="D371" s="132" t="s">
        <v>139</v>
      </c>
      <c r="E371" s="133" t="s">
        <v>323</v>
      </c>
      <c r="F371" s="134" t="s">
        <v>324</v>
      </c>
      <c r="G371" s="135" t="s">
        <v>175</v>
      </c>
      <c r="H371" s="136">
        <v>87.22</v>
      </c>
      <c r="I371" s="137"/>
      <c r="J371" s="138">
        <f>ROUND(I371*H371,2)</f>
        <v>0</v>
      </c>
      <c r="K371" s="134" t="s">
        <v>143</v>
      </c>
      <c r="L371" s="32"/>
      <c r="M371" s="139" t="s">
        <v>1</v>
      </c>
      <c r="N371" s="140" t="s">
        <v>43</v>
      </c>
      <c r="P371" s="141">
        <f>O371*H371</f>
        <v>0</v>
      </c>
      <c r="Q371" s="141">
        <v>2.4000000000000001E-4</v>
      </c>
      <c r="R371" s="141">
        <f>Q371*H371</f>
        <v>2.0932800000000001E-2</v>
      </c>
      <c r="S371" s="141">
        <v>2.4000000000000001E-4</v>
      </c>
      <c r="T371" s="142">
        <f>S371*H371</f>
        <v>2.0932800000000001E-2</v>
      </c>
      <c r="AR371" s="143" t="s">
        <v>144</v>
      </c>
      <c r="AT371" s="143" t="s">
        <v>139</v>
      </c>
      <c r="AU371" s="143" t="s">
        <v>145</v>
      </c>
      <c r="AY371" s="17" t="s">
        <v>136</v>
      </c>
      <c r="BE371" s="144">
        <f>IF(N371="základní",J371,0)</f>
        <v>0</v>
      </c>
      <c r="BF371" s="144">
        <f>IF(N371="snížená",J371,0)</f>
        <v>0</v>
      </c>
      <c r="BG371" s="144">
        <f>IF(N371="zákl. přenesená",J371,0)</f>
        <v>0</v>
      </c>
      <c r="BH371" s="144">
        <f>IF(N371="sníž. přenesená",J371,0)</f>
        <v>0</v>
      </c>
      <c r="BI371" s="144">
        <f>IF(N371="nulová",J371,0)</f>
        <v>0</v>
      </c>
      <c r="BJ371" s="17" t="s">
        <v>145</v>
      </c>
      <c r="BK371" s="144">
        <f>ROUND(I371*H371,2)</f>
        <v>0</v>
      </c>
      <c r="BL371" s="17" t="s">
        <v>144</v>
      </c>
      <c r="BM371" s="143" t="s">
        <v>325</v>
      </c>
    </row>
    <row r="372" spans="2:65" s="14" customFormat="1" ht="11.25">
      <c r="B372" s="170"/>
      <c r="D372" s="146" t="s">
        <v>147</v>
      </c>
      <c r="E372" s="171" t="s">
        <v>1</v>
      </c>
      <c r="F372" s="172" t="s">
        <v>326</v>
      </c>
      <c r="H372" s="171" t="s">
        <v>1</v>
      </c>
      <c r="I372" s="173"/>
      <c r="L372" s="170"/>
      <c r="M372" s="174"/>
      <c r="T372" s="175"/>
      <c r="AT372" s="171" t="s">
        <v>147</v>
      </c>
      <c r="AU372" s="171" t="s">
        <v>145</v>
      </c>
      <c r="AV372" s="14" t="s">
        <v>85</v>
      </c>
      <c r="AW372" s="14" t="s">
        <v>33</v>
      </c>
      <c r="AX372" s="14" t="s">
        <v>77</v>
      </c>
      <c r="AY372" s="171" t="s">
        <v>136</v>
      </c>
    </row>
    <row r="373" spans="2:65" s="12" customFormat="1" ht="11.25">
      <c r="B373" s="145"/>
      <c r="D373" s="146" t="s">
        <v>147</v>
      </c>
      <c r="E373" s="147" t="s">
        <v>1</v>
      </c>
      <c r="F373" s="148" t="s">
        <v>327</v>
      </c>
      <c r="H373" s="149">
        <v>7.42</v>
      </c>
      <c r="I373" s="150"/>
      <c r="L373" s="145"/>
      <c r="M373" s="151"/>
      <c r="T373" s="152"/>
      <c r="AT373" s="147" t="s">
        <v>147</v>
      </c>
      <c r="AU373" s="147" t="s">
        <v>145</v>
      </c>
      <c r="AV373" s="12" t="s">
        <v>145</v>
      </c>
      <c r="AW373" s="12" t="s">
        <v>33</v>
      </c>
      <c r="AX373" s="12" t="s">
        <v>77</v>
      </c>
      <c r="AY373" s="147" t="s">
        <v>136</v>
      </c>
    </row>
    <row r="374" spans="2:65" s="14" customFormat="1" ht="11.25">
      <c r="B374" s="170"/>
      <c r="D374" s="146" t="s">
        <v>147</v>
      </c>
      <c r="E374" s="171" t="s">
        <v>1</v>
      </c>
      <c r="F374" s="172" t="s">
        <v>328</v>
      </c>
      <c r="H374" s="171" t="s">
        <v>1</v>
      </c>
      <c r="I374" s="173"/>
      <c r="L374" s="170"/>
      <c r="M374" s="174"/>
      <c r="T374" s="175"/>
      <c r="AT374" s="171" t="s">
        <v>147</v>
      </c>
      <c r="AU374" s="171" t="s">
        <v>145</v>
      </c>
      <c r="AV374" s="14" t="s">
        <v>85</v>
      </c>
      <c r="AW374" s="14" t="s">
        <v>33</v>
      </c>
      <c r="AX374" s="14" t="s">
        <v>77</v>
      </c>
      <c r="AY374" s="171" t="s">
        <v>136</v>
      </c>
    </row>
    <row r="375" spans="2:65" s="12" customFormat="1" ht="11.25">
      <c r="B375" s="145"/>
      <c r="D375" s="146" t="s">
        <v>147</v>
      </c>
      <c r="E375" s="147" t="s">
        <v>1</v>
      </c>
      <c r="F375" s="148" t="s">
        <v>329</v>
      </c>
      <c r="H375" s="149">
        <v>4.8</v>
      </c>
      <c r="I375" s="150"/>
      <c r="L375" s="145"/>
      <c r="M375" s="151"/>
      <c r="T375" s="152"/>
      <c r="AT375" s="147" t="s">
        <v>147</v>
      </c>
      <c r="AU375" s="147" t="s">
        <v>145</v>
      </c>
      <c r="AV375" s="12" t="s">
        <v>145</v>
      </c>
      <c r="AW375" s="12" t="s">
        <v>33</v>
      </c>
      <c r="AX375" s="12" t="s">
        <v>77</v>
      </c>
      <c r="AY375" s="147" t="s">
        <v>136</v>
      </c>
    </row>
    <row r="376" spans="2:65" s="15" customFormat="1" ht="11.25">
      <c r="B376" s="176"/>
      <c r="D376" s="146" t="s">
        <v>147</v>
      </c>
      <c r="E376" s="177" t="s">
        <v>1</v>
      </c>
      <c r="F376" s="178" t="s">
        <v>167</v>
      </c>
      <c r="H376" s="179">
        <v>12.22</v>
      </c>
      <c r="I376" s="180"/>
      <c r="L376" s="176"/>
      <c r="M376" s="181"/>
      <c r="T376" s="182"/>
      <c r="AT376" s="177" t="s">
        <v>147</v>
      </c>
      <c r="AU376" s="177" t="s">
        <v>145</v>
      </c>
      <c r="AV376" s="15" t="s">
        <v>137</v>
      </c>
      <c r="AW376" s="15" t="s">
        <v>33</v>
      </c>
      <c r="AX376" s="15" t="s">
        <v>77</v>
      </c>
      <c r="AY376" s="177" t="s">
        <v>136</v>
      </c>
    </row>
    <row r="377" spans="2:65" s="12" customFormat="1" ht="11.25">
      <c r="B377" s="145"/>
      <c r="D377" s="146" t="s">
        <v>147</v>
      </c>
      <c r="E377" s="147" t="s">
        <v>1</v>
      </c>
      <c r="F377" s="148" t="s">
        <v>330</v>
      </c>
      <c r="H377" s="149">
        <v>15</v>
      </c>
      <c r="I377" s="150"/>
      <c r="L377" s="145"/>
      <c r="M377" s="151"/>
      <c r="T377" s="152"/>
      <c r="AT377" s="147" t="s">
        <v>147</v>
      </c>
      <c r="AU377" s="147" t="s">
        <v>145</v>
      </c>
      <c r="AV377" s="12" t="s">
        <v>145</v>
      </c>
      <c r="AW377" s="12" t="s">
        <v>33</v>
      </c>
      <c r="AX377" s="12" t="s">
        <v>77</v>
      </c>
      <c r="AY377" s="147" t="s">
        <v>136</v>
      </c>
    </row>
    <row r="378" spans="2:65" s="14" customFormat="1" ht="11.25">
      <c r="B378" s="170"/>
      <c r="D378" s="146" t="s">
        <v>147</v>
      </c>
      <c r="E378" s="171" t="s">
        <v>1</v>
      </c>
      <c r="F378" s="172" t="s">
        <v>331</v>
      </c>
      <c r="H378" s="171" t="s">
        <v>1</v>
      </c>
      <c r="I378" s="173"/>
      <c r="L378" s="170"/>
      <c r="M378" s="174"/>
      <c r="T378" s="175"/>
      <c r="AT378" s="171" t="s">
        <v>147</v>
      </c>
      <c r="AU378" s="171" t="s">
        <v>145</v>
      </c>
      <c r="AV378" s="14" t="s">
        <v>85</v>
      </c>
      <c r="AW378" s="14" t="s">
        <v>33</v>
      </c>
      <c r="AX378" s="14" t="s">
        <v>77</v>
      </c>
      <c r="AY378" s="171" t="s">
        <v>136</v>
      </c>
    </row>
    <row r="379" spans="2:65" s="12" customFormat="1" ht="11.25">
      <c r="B379" s="145"/>
      <c r="D379" s="146" t="s">
        <v>147</v>
      </c>
      <c r="E379" s="147" t="s">
        <v>1</v>
      </c>
      <c r="F379" s="148" t="s">
        <v>332</v>
      </c>
      <c r="H379" s="149">
        <v>60</v>
      </c>
      <c r="I379" s="150"/>
      <c r="L379" s="145"/>
      <c r="M379" s="151"/>
      <c r="T379" s="152"/>
      <c r="AT379" s="147" t="s">
        <v>147</v>
      </c>
      <c r="AU379" s="147" t="s">
        <v>145</v>
      </c>
      <c r="AV379" s="12" t="s">
        <v>145</v>
      </c>
      <c r="AW379" s="12" t="s">
        <v>33</v>
      </c>
      <c r="AX379" s="12" t="s">
        <v>77</v>
      </c>
      <c r="AY379" s="147" t="s">
        <v>136</v>
      </c>
    </row>
    <row r="380" spans="2:65" s="13" customFormat="1" ht="11.25">
      <c r="B380" s="153"/>
      <c r="D380" s="146" t="s">
        <v>147</v>
      </c>
      <c r="E380" s="154" t="s">
        <v>1</v>
      </c>
      <c r="F380" s="155" t="s">
        <v>150</v>
      </c>
      <c r="H380" s="156">
        <v>87.22</v>
      </c>
      <c r="I380" s="157"/>
      <c r="L380" s="153"/>
      <c r="M380" s="158"/>
      <c r="T380" s="159"/>
      <c r="AT380" s="154" t="s">
        <v>147</v>
      </c>
      <c r="AU380" s="154" t="s">
        <v>145</v>
      </c>
      <c r="AV380" s="13" t="s">
        <v>144</v>
      </c>
      <c r="AW380" s="13" t="s">
        <v>33</v>
      </c>
      <c r="AX380" s="13" t="s">
        <v>85</v>
      </c>
      <c r="AY380" s="154" t="s">
        <v>136</v>
      </c>
    </row>
    <row r="381" spans="2:65" s="1" customFormat="1" ht="24.2" customHeight="1">
      <c r="B381" s="32"/>
      <c r="C381" s="132" t="s">
        <v>333</v>
      </c>
      <c r="D381" s="132" t="s">
        <v>139</v>
      </c>
      <c r="E381" s="133" t="s">
        <v>334</v>
      </c>
      <c r="F381" s="134" t="s">
        <v>335</v>
      </c>
      <c r="G381" s="135" t="s">
        <v>196</v>
      </c>
      <c r="H381" s="136">
        <v>147.69</v>
      </c>
      <c r="I381" s="137"/>
      <c r="J381" s="138">
        <f>ROUND(I381*H381,2)</f>
        <v>0</v>
      </c>
      <c r="K381" s="134" t="s">
        <v>143</v>
      </c>
      <c r="L381" s="32"/>
      <c r="M381" s="139" t="s">
        <v>1</v>
      </c>
      <c r="N381" s="140" t="s">
        <v>43</v>
      </c>
      <c r="P381" s="141">
        <f>O381*H381</f>
        <v>0</v>
      </c>
      <c r="Q381" s="141">
        <v>1.5E-3</v>
      </c>
      <c r="R381" s="141">
        <f>Q381*H381</f>
        <v>0.22153500000000001</v>
      </c>
      <c r="S381" s="141">
        <v>0</v>
      </c>
      <c r="T381" s="142">
        <f>S381*H381</f>
        <v>0</v>
      </c>
      <c r="AR381" s="143" t="s">
        <v>144</v>
      </c>
      <c r="AT381" s="143" t="s">
        <v>139</v>
      </c>
      <c r="AU381" s="143" t="s">
        <v>145</v>
      </c>
      <c r="AY381" s="17" t="s">
        <v>136</v>
      </c>
      <c r="BE381" s="144">
        <f>IF(N381="základní",J381,0)</f>
        <v>0</v>
      </c>
      <c r="BF381" s="144">
        <f>IF(N381="snížená",J381,0)</f>
        <v>0</v>
      </c>
      <c r="BG381" s="144">
        <f>IF(N381="zákl. přenesená",J381,0)</f>
        <v>0</v>
      </c>
      <c r="BH381" s="144">
        <f>IF(N381="sníž. přenesená",J381,0)</f>
        <v>0</v>
      </c>
      <c r="BI381" s="144">
        <f>IF(N381="nulová",J381,0)</f>
        <v>0</v>
      </c>
      <c r="BJ381" s="17" t="s">
        <v>145</v>
      </c>
      <c r="BK381" s="144">
        <f>ROUND(I381*H381,2)</f>
        <v>0</v>
      </c>
      <c r="BL381" s="17" t="s">
        <v>144</v>
      </c>
      <c r="BM381" s="143" t="s">
        <v>336</v>
      </c>
    </row>
    <row r="382" spans="2:65" s="14" customFormat="1" ht="11.25">
      <c r="B382" s="170"/>
      <c r="D382" s="146" t="s">
        <v>147</v>
      </c>
      <c r="E382" s="171" t="s">
        <v>1</v>
      </c>
      <c r="F382" s="172" t="s">
        <v>337</v>
      </c>
      <c r="H382" s="171" t="s">
        <v>1</v>
      </c>
      <c r="I382" s="173"/>
      <c r="L382" s="170"/>
      <c r="M382" s="174"/>
      <c r="T382" s="175"/>
      <c r="AT382" s="171" t="s">
        <v>147</v>
      </c>
      <c r="AU382" s="171" t="s">
        <v>145</v>
      </c>
      <c r="AV382" s="14" t="s">
        <v>85</v>
      </c>
      <c r="AW382" s="14" t="s">
        <v>33</v>
      </c>
      <c r="AX382" s="14" t="s">
        <v>77</v>
      </c>
      <c r="AY382" s="171" t="s">
        <v>136</v>
      </c>
    </row>
    <row r="383" spans="2:65" s="12" customFormat="1" ht="11.25">
      <c r="B383" s="145"/>
      <c r="D383" s="146" t="s">
        <v>147</v>
      </c>
      <c r="E383" s="147" t="s">
        <v>1</v>
      </c>
      <c r="F383" s="148" t="s">
        <v>338</v>
      </c>
      <c r="H383" s="149">
        <v>11.24</v>
      </c>
      <c r="I383" s="150"/>
      <c r="L383" s="145"/>
      <c r="M383" s="151"/>
      <c r="T383" s="152"/>
      <c r="AT383" s="147" t="s">
        <v>147</v>
      </c>
      <c r="AU383" s="147" t="s">
        <v>145</v>
      </c>
      <c r="AV383" s="12" t="s">
        <v>145</v>
      </c>
      <c r="AW383" s="12" t="s">
        <v>33</v>
      </c>
      <c r="AX383" s="12" t="s">
        <v>77</v>
      </c>
      <c r="AY383" s="147" t="s">
        <v>136</v>
      </c>
    </row>
    <row r="384" spans="2:65" s="14" customFormat="1" ht="11.25">
      <c r="B384" s="170"/>
      <c r="D384" s="146" t="s">
        <v>147</v>
      </c>
      <c r="E384" s="171" t="s">
        <v>1</v>
      </c>
      <c r="F384" s="172" t="s">
        <v>339</v>
      </c>
      <c r="H384" s="171" t="s">
        <v>1</v>
      </c>
      <c r="I384" s="173"/>
      <c r="L384" s="170"/>
      <c r="M384" s="174"/>
      <c r="T384" s="175"/>
      <c r="AT384" s="171" t="s">
        <v>147</v>
      </c>
      <c r="AU384" s="171" t="s">
        <v>145</v>
      </c>
      <c r="AV384" s="14" t="s">
        <v>85</v>
      </c>
      <c r="AW384" s="14" t="s">
        <v>33</v>
      </c>
      <c r="AX384" s="14" t="s">
        <v>77</v>
      </c>
      <c r="AY384" s="171" t="s">
        <v>136</v>
      </c>
    </row>
    <row r="385" spans="2:51" s="12" customFormat="1" ht="11.25">
      <c r="B385" s="145"/>
      <c r="D385" s="146" t="s">
        <v>147</v>
      </c>
      <c r="E385" s="147" t="s">
        <v>1</v>
      </c>
      <c r="F385" s="148" t="s">
        <v>340</v>
      </c>
      <c r="H385" s="149">
        <v>18.579999999999998</v>
      </c>
      <c r="I385" s="150"/>
      <c r="L385" s="145"/>
      <c r="M385" s="151"/>
      <c r="T385" s="152"/>
      <c r="AT385" s="147" t="s">
        <v>147</v>
      </c>
      <c r="AU385" s="147" t="s">
        <v>145</v>
      </c>
      <c r="AV385" s="12" t="s">
        <v>145</v>
      </c>
      <c r="AW385" s="12" t="s">
        <v>33</v>
      </c>
      <c r="AX385" s="12" t="s">
        <v>77</v>
      </c>
      <c r="AY385" s="147" t="s">
        <v>136</v>
      </c>
    </row>
    <row r="386" spans="2:51" s="14" customFormat="1" ht="11.25">
      <c r="B386" s="170"/>
      <c r="D386" s="146" t="s">
        <v>147</v>
      </c>
      <c r="E386" s="171" t="s">
        <v>1</v>
      </c>
      <c r="F386" s="172" t="s">
        <v>227</v>
      </c>
      <c r="H386" s="171" t="s">
        <v>1</v>
      </c>
      <c r="I386" s="173"/>
      <c r="L386" s="170"/>
      <c r="M386" s="174"/>
      <c r="T386" s="175"/>
      <c r="AT386" s="171" t="s">
        <v>147</v>
      </c>
      <c r="AU386" s="171" t="s">
        <v>145</v>
      </c>
      <c r="AV386" s="14" t="s">
        <v>85</v>
      </c>
      <c r="AW386" s="14" t="s">
        <v>33</v>
      </c>
      <c r="AX386" s="14" t="s">
        <v>77</v>
      </c>
      <c r="AY386" s="171" t="s">
        <v>136</v>
      </c>
    </row>
    <row r="387" spans="2:51" s="12" customFormat="1" ht="11.25">
      <c r="B387" s="145"/>
      <c r="D387" s="146" t="s">
        <v>147</v>
      </c>
      <c r="E387" s="147" t="s">
        <v>1</v>
      </c>
      <c r="F387" s="148" t="s">
        <v>341</v>
      </c>
      <c r="H387" s="149">
        <v>21.29</v>
      </c>
      <c r="I387" s="150"/>
      <c r="L387" s="145"/>
      <c r="M387" s="151"/>
      <c r="T387" s="152"/>
      <c r="AT387" s="147" t="s">
        <v>147</v>
      </c>
      <c r="AU387" s="147" t="s">
        <v>145</v>
      </c>
      <c r="AV387" s="12" t="s">
        <v>145</v>
      </c>
      <c r="AW387" s="12" t="s">
        <v>33</v>
      </c>
      <c r="AX387" s="12" t="s">
        <v>77</v>
      </c>
      <c r="AY387" s="147" t="s">
        <v>136</v>
      </c>
    </row>
    <row r="388" spans="2:51" s="14" customFormat="1" ht="11.25">
      <c r="B388" s="170"/>
      <c r="D388" s="146" t="s">
        <v>147</v>
      </c>
      <c r="E388" s="171" t="s">
        <v>1</v>
      </c>
      <c r="F388" s="172" t="s">
        <v>229</v>
      </c>
      <c r="H388" s="171" t="s">
        <v>1</v>
      </c>
      <c r="I388" s="173"/>
      <c r="L388" s="170"/>
      <c r="M388" s="174"/>
      <c r="T388" s="175"/>
      <c r="AT388" s="171" t="s">
        <v>147</v>
      </c>
      <c r="AU388" s="171" t="s">
        <v>145</v>
      </c>
      <c r="AV388" s="14" t="s">
        <v>85</v>
      </c>
      <c r="AW388" s="14" t="s">
        <v>33</v>
      </c>
      <c r="AX388" s="14" t="s">
        <v>77</v>
      </c>
      <c r="AY388" s="171" t="s">
        <v>136</v>
      </c>
    </row>
    <row r="389" spans="2:51" s="12" customFormat="1" ht="11.25">
      <c r="B389" s="145"/>
      <c r="D389" s="146" t="s">
        <v>147</v>
      </c>
      <c r="E389" s="147" t="s">
        <v>1</v>
      </c>
      <c r="F389" s="148" t="s">
        <v>342</v>
      </c>
      <c r="H389" s="149">
        <v>15.12</v>
      </c>
      <c r="I389" s="150"/>
      <c r="L389" s="145"/>
      <c r="M389" s="151"/>
      <c r="T389" s="152"/>
      <c r="AT389" s="147" t="s">
        <v>147</v>
      </c>
      <c r="AU389" s="147" t="s">
        <v>145</v>
      </c>
      <c r="AV389" s="12" t="s">
        <v>145</v>
      </c>
      <c r="AW389" s="12" t="s">
        <v>33</v>
      </c>
      <c r="AX389" s="12" t="s">
        <v>77</v>
      </c>
      <c r="AY389" s="147" t="s">
        <v>136</v>
      </c>
    </row>
    <row r="390" spans="2:51" s="15" customFormat="1" ht="11.25">
      <c r="B390" s="176"/>
      <c r="D390" s="146" t="s">
        <v>147</v>
      </c>
      <c r="E390" s="177" t="s">
        <v>1</v>
      </c>
      <c r="F390" s="178" t="s">
        <v>167</v>
      </c>
      <c r="H390" s="179">
        <v>66.23</v>
      </c>
      <c r="I390" s="180"/>
      <c r="L390" s="176"/>
      <c r="M390" s="181"/>
      <c r="T390" s="182"/>
      <c r="AT390" s="177" t="s">
        <v>147</v>
      </c>
      <c r="AU390" s="177" t="s">
        <v>145</v>
      </c>
      <c r="AV390" s="15" t="s">
        <v>137</v>
      </c>
      <c r="AW390" s="15" t="s">
        <v>33</v>
      </c>
      <c r="AX390" s="15" t="s">
        <v>77</v>
      </c>
      <c r="AY390" s="177" t="s">
        <v>136</v>
      </c>
    </row>
    <row r="391" spans="2:51" s="14" customFormat="1" ht="11.25">
      <c r="B391" s="170"/>
      <c r="D391" s="146" t="s">
        <v>147</v>
      </c>
      <c r="E391" s="171" t="s">
        <v>1</v>
      </c>
      <c r="F391" s="172" t="s">
        <v>217</v>
      </c>
      <c r="H391" s="171" t="s">
        <v>1</v>
      </c>
      <c r="I391" s="173"/>
      <c r="L391" s="170"/>
      <c r="M391" s="174"/>
      <c r="T391" s="175"/>
      <c r="AT391" s="171" t="s">
        <v>147</v>
      </c>
      <c r="AU391" s="171" t="s">
        <v>145</v>
      </c>
      <c r="AV391" s="14" t="s">
        <v>85</v>
      </c>
      <c r="AW391" s="14" t="s">
        <v>33</v>
      </c>
      <c r="AX391" s="14" t="s">
        <v>77</v>
      </c>
      <c r="AY391" s="171" t="s">
        <v>136</v>
      </c>
    </row>
    <row r="392" spans="2:51" s="12" customFormat="1" ht="11.25">
      <c r="B392" s="145"/>
      <c r="D392" s="146" t="s">
        <v>147</v>
      </c>
      <c r="E392" s="147" t="s">
        <v>1</v>
      </c>
      <c r="F392" s="148" t="s">
        <v>343</v>
      </c>
      <c r="H392" s="149">
        <v>18.86</v>
      </c>
      <c r="I392" s="150"/>
      <c r="L392" s="145"/>
      <c r="M392" s="151"/>
      <c r="T392" s="152"/>
      <c r="AT392" s="147" t="s">
        <v>147</v>
      </c>
      <c r="AU392" s="147" t="s">
        <v>145</v>
      </c>
      <c r="AV392" s="12" t="s">
        <v>145</v>
      </c>
      <c r="AW392" s="12" t="s">
        <v>33</v>
      </c>
      <c r="AX392" s="12" t="s">
        <v>77</v>
      </c>
      <c r="AY392" s="147" t="s">
        <v>136</v>
      </c>
    </row>
    <row r="393" spans="2:51" s="14" customFormat="1" ht="11.25">
      <c r="B393" s="170"/>
      <c r="D393" s="146" t="s">
        <v>147</v>
      </c>
      <c r="E393" s="171" t="s">
        <v>1</v>
      </c>
      <c r="F393" s="172" t="s">
        <v>185</v>
      </c>
      <c r="H393" s="171" t="s">
        <v>1</v>
      </c>
      <c r="I393" s="173"/>
      <c r="L393" s="170"/>
      <c r="M393" s="174"/>
      <c r="T393" s="175"/>
      <c r="AT393" s="171" t="s">
        <v>147</v>
      </c>
      <c r="AU393" s="171" t="s">
        <v>145</v>
      </c>
      <c r="AV393" s="14" t="s">
        <v>85</v>
      </c>
      <c r="AW393" s="14" t="s">
        <v>33</v>
      </c>
      <c r="AX393" s="14" t="s">
        <v>77</v>
      </c>
      <c r="AY393" s="171" t="s">
        <v>136</v>
      </c>
    </row>
    <row r="394" spans="2:51" s="12" customFormat="1" ht="11.25">
      <c r="B394" s="145"/>
      <c r="D394" s="146" t="s">
        <v>147</v>
      </c>
      <c r="E394" s="147" t="s">
        <v>1</v>
      </c>
      <c r="F394" s="148" t="s">
        <v>344</v>
      </c>
      <c r="H394" s="149">
        <v>18.7</v>
      </c>
      <c r="I394" s="150"/>
      <c r="L394" s="145"/>
      <c r="M394" s="151"/>
      <c r="T394" s="152"/>
      <c r="AT394" s="147" t="s">
        <v>147</v>
      </c>
      <c r="AU394" s="147" t="s">
        <v>145</v>
      </c>
      <c r="AV394" s="12" t="s">
        <v>145</v>
      </c>
      <c r="AW394" s="12" t="s">
        <v>33</v>
      </c>
      <c r="AX394" s="12" t="s">
        <v>77</v>
      </c>
      <c r="AY394" s="147" t="s">
        <v>136</v>
      </c>
    </row>
    <row r="395" spans="2:51" s="14" customFormat="1" ht="11.25">
      <c r="B395" s="170"/>
      <c r="D395" s="146" t="s">
        <v>147</v>
      </c>
      <c r="E395" s="171" t="s">
        <v>1</v>
      </c>
      <c r="F395" s="172" t="s">
        <v>234</v>
      </c>
      <c r="H395" s="171" t="s">
        <v>1</v>
      </c>
      <c r="I395" s="173"/>
      <c r="L395" s="170"/>
      <c r="M395" s="174"/>
      <c r="T395" s="175"/>
      <c r="AT395" s="171" t="s">
        <v>147</v>
      </c>
      <c r="AU395" s="171" t="s">
        <v>145</v>
      </c>
      <c r="AV395" s="14" t="s">
        <v>85</v>
      </c>
      <c r="AW395" s="14" t="s">
        <v>33</v>
      </c>
      <c r="AX395" s="14" t="s">
        <v>77</v>
      </c>
      <c r="AY395" s="171" t="s">
        <v>136</v>
      </c>
    </row>
    <row r="396" spans="2:51" s="12" customFormat="1" ht="11.25">
      <c r="B396" s="145"/>
      <c r="D396" s="146" t="s">
        <v>147</v>
      </c>
      <c r="E396" s="147" t="s">
        <v>1</v>
      </c>
      <c r="F396" s="148" t="s">
        <v>345</v>
      </c>
      <c r="H396" s="149">
        <v>28.78</v>
      </c>
      <c r="I396" s="150"/>
      <c r="L396" s="145"/>
      <c r="M396" s="151"/>
      <c r="T396" s="152"/>
      <c r="AT396" s="147" t="s">
        <v>147</v>
      </c>
      <c r="AU396" s="147" t="s">
        <v>145</v>
      </c>
      <c r="AV396" s="12" t="s">
        <v>145</v>
      </c>
      <c r="AW396" s="12" t="s">
        <v>33</v>
      </c>
      <c r="AX396" s="12" t="s">
        <v>77</v>
      </c>
      <c r="AY396" s="147" t="s">
        <v>136</v>
      </c>
    </row>
    <row r="397" spans="2:51" s="14" customFormat="1" ht="11.25">
      <c r="B397" s="170"/>
      <c r="D397" s="146" t="s">
        <v>147</v>
      </c>
      <c r="E397" s="171" t="s">
        <v>1</v>
      </c>
      <c r="F397" s="172" t="s">
        <v>234</v>
      </c>
      <c r="H397" s="171" t="s">
        <v>1</v>
      </c>
      <c r="I397" s="173"/>
      <c r="L397" s="170"/>
      <c r="M397" s="174"/>
      <c r="T397" s="175"/>
      <c r="AT397" s="171" t="s">
        <v>147</v>
      </c>
      <c r="AU397" s="171" t="s">
        <v>145</v>
      </c>
      <c r="AV397" s="14" t="s">
        <v>85</v>
      </c>
      <c r="AW397" s="14" t="s">
        <v>33</v>
      </c>
      <c r="AX397" s="14" t="s">
        <v>77</v>
      </c>
      <c r="AY397" s="171" t="s">
        <v>136</v>
      </c>
    </row>
    <row r="398" spans="2:51" s="12" customFormat="1" ht="11.25">
      <c r="B398" s="145"/>
      <c r="D398" s="146" t="s">
        <v>147</v>
      </c>
      <c r="E398" s="147" t="s">
        <v>1</v>
      </c>
      <c r="F398" s="148" t="s">
        <v>346</v>
      </c>
      <c r="H398" s="149">
        <v>15.12</v>
      </c>
      <c r="I398" s="150"/>
      <c r="L398" s="145"/>
      <c r="M398" s="151"/>
      <c r="T398" s="152"/>
      <c r="AT398" s="147" t="s">
        <v>147</v>
      </c>
      <c r="AU398" s="147" t="s">
        <v>145</v>
      </c>
      <c r="AV398" s="12" t="s">
        <v>145</v>
      </c>
      <c r="AW398" s="12" t="s">
        <v>33</v>
      </c>
      <c r="AX398" s="12" t="s">
        <v>77</v>
      </c>
      <c r="AY398" s="147" t="s">
        <v>136</v>
      </c>
    </row>
    <row r="399" spans="2:51" s="15" customFormat="1" ht="11.25">
      <c r="B399" s="176"/>
      <c r="D399" s="146" t="s">
        <v>147</v>
      </c>
      <c r="E399" s="177" t="s">
        <v>1</v>
      </c>
      <c r="F399" s="178" t="s">
        <v>167</v>
      </c>
      <c r="H399" s="179">
        <v>81.459999999999994</v>
      </c>
      <c r="I399" s="180"/>
      <c r="L399" s="176"/>
      <c r="M399" s="181"/>
      <c r="T399" s="182"/>
      <c r="AT399" s="177" t="s">
        <v>147</v>
      </c>
      <c r="AU399" s="177" t="s">
        <v>145</v>
      </c>
      <c r="AV399" s="15" t="s">
        <v>137</v>
      </c>
      <c r="AW399" s="15" t="s">
        <v>33</v>
      </c>
      <c r="AX399" s="15" t="s">
        <v>77</v>
      </c>
      <c r="AY399" s="177" t="s">
        <v>136</v>
      </c>
    </row>
    <row r="400" spans="2:51" s="13" customFormat="1" ht="11.25">
      <c r="B400" s="153"/>
      <c r="D400" s="146" t="s">
        <v>147</v>
      </c>
      <c r="E400" s="154" t="s">
        <v>1</v>
      </c>
      <c r="F400" s="155" t="s">
        <v>150</v>
      </c>
      <c r="H400" s="156">
        <v>147.69</v>
      </c>
      <c r="I400" s="157"/>
      <c r="L400" s="153"/>
      <c r="M400" s="158"/>
      <c r="T400" s="159"/>
      <c r="AT400" s="154" t="s">
        <v>147</v>
      </c>
      <c r="AU400" s="154" t="s">
        <v>145</v>
      </c>
      <c r="AV400" s="13" t="s">
        <v>144</v>
      </c>
      <c r="AW400" s="13" t="s">
        <v>33</v>
      </c>
      <c r="AX400" s="13" t="s">
        <v>85</v>
      </c>
      <c r="AY400" s="154" t="s">
        <v>136</v>
      </c>
    </row>
    <row r="401" spans="2:65" s="1" customFormat="1" ht="24.2" customHeight="1">
      <c r="B401" s="32"/>
      <c r="C401" s="132" t="s">
        <v>7</v>
      </c>
      <c r="D401" s="132" t="s">
        <v>139</v>
      </c>
      <c r="E401" s="133" t="s">
        <v>347</v>
      </c>
      <c r="F401" s="134" t="s">
        <v>348</v>
      </c>
      <c r="G401" s="135" t="s">
        <v>349</v>
      </c>
      <c r="H401" s="136">
        <v>0.122</v>
      </c>
      <c r="I401" s="137"/>
      <c r="J401" s="138">
        <f>ROUND(I401*H401,2)</f>
        <v>0</v>
      </c>
      <c r="K401" s="134" t="s">
        <v>143</v>
      </c>
      <c r="L401" s="32"/>
      <c r="M401" s="139" t="s">
        <v>1</v>
      </c>
      <c r="N401" s="140" t="s">
        <v>43</v>
      </c>
      <c r="P401" s="141">
        <f>O401*H401</f>
        <v>0</v>
      </c>
      <c r="Q401" s="141">
        <v>2.5018699999999998</v>
      </c>
      <c r="R401" s="141">
        <f>Q401*H401</f>
        <v>0.30522813999999998</v>
      </c>
      <c r="S401" s="141">
        <v>0</v>
      </c>
      <c r="T401" s="142">
        <f>S401*H401</f>
        <v>0</v>
      </c>
      <c r="AR401" s="143" t="s">
        <v>144</v>
      </c>
      <c r="AT401" s="143" t="s">
        <v>139</v>
      </c>
      <c r="AU401" s="143" t="s">
        <v>145</v>
      </c>
      <c r="AY401" s="17" t="s">
        <v>136</v>
      </c>
      <c r="BE401" s="144">
        <f>IF(N401="základní",J401,0)</f>
        <v>0</v>
      </c>
      <c r="BF401" s="144">
        <f>IF(N401="snížená",J401,0)</f>
        <v>0</v>
      </c>
      <c r="BG401" s="144">
        <f>IF(N401="zákl. přenesená",J401,0)</f>
        <v>0</v>
      </c>
      <c r="BH401" s="144">
        <f>IF(N401="sníž. přenesená",J401,0)</f>
        <v>0</v>
      </c>
      <c r="BI401" s="144">
        <f>IF(N401="nulová",J401,0)</f>
        <v>0</v>
      </c>
      <c r="BJ401" s="17" t="s">
        <v>145</v>
      </c>
      <c r="BK401" s="144">
        <f>ROUND(I401*H401,2)</f>
        <v>0</v>
      </c>
      <c r="BL401" s="17" t="s">
        <v>144</v>
      </c>
      <c r="BM401" s="143" t="s">
        <v>350</v>
      </c>
    </row>
    <row r="402" spans="2:65" s="14" customFormat="1" ht="11.25">
      <c r="B402" s="170"/>
      <c r="D402" s="146" t="s">
        <v>147</v>
      </c>
      <c r="E402" s="171" t="s">
        <v>1</v>
      </c>
      <c r="F402" s="172" t="s">
        <v>351</v>
      </c>
      <c r="H402" s="171" t="s">
        <v>1</v>
      </c>
      <c r="I402" s="173"/>
      <c r="L402" s="170"/>
      <c r="M402" s="174"/>
      <c r="T402" s="175"/>
      <c r="AT402" s="171" t="s">
        <v>147</v>
      </c>
      <c r="AU402" s="171" t="s">
        <v>145</v>
      </c>
      <c r="AV402" s="14" t="s">
        <v>85</v>
      </c>
      <c r="AW402" s="14" t="s">
        <v>33</v>
      </c>
      <c r="AX402" s="14" t="s">
        <v>77</v>
      </c>
      <c r="AY402" s="171" t="s">
        <v>136</v>
      </c>
    </row>
    <row r="403" spans="2:65" s="12" customFormat="1" ht="11.25">
      <c r="B403" s="145"/>
      <c r="D403" s="146" t="s">
        <v>147</v>
      </c>
      <c r="E403" s="147" t="s">
        <v>1</v>
      </c>
      <c r="F403" s="148" t="s">
        <v>352</v>
      </c>
      <c r="H403" s="149">
        <v>1.2999999999999999E-2</v>
      </c>
      <c r="I403" s="150"/>
      <c r="L403" s="145"/>
      <c r="M403" s="151"/>
      <c r="T403" s="152"/>
      <c r="AT403" s="147" t="s">
        <v>147</v>
      </c>
      <c r="AU403" s="147" t="s">
        <v>145</v>
      </c>
      <c r="AV403" s="12" t="s">
        <v>145</v>
      </c>
      <c r="AW403" s="12" t="s">
        <v>33</v>
      </c>
      <c r="AX403" s="12" t="s">
        <v>77</v>
      </c>
      <c r="AY403" s="147" t="s">
        <v>136</v>
      </c>
    </row>
    <row r="404" spans="2:65" s="14" customFormat="1" ht="11.25">
      <c r="B404" s="170"/>
      <c r="D404" s="146" t="s">
        <v>147</v>
      </c>
      <c r="E404" s="171" t="s">
        <v>1</v>
      </c>
      <c r="F404" s="172" t="s">
        <v>191</v>
      </c>
      <c r="H404" s="171" t="s">
        <v>1</v>
      </c>
      <c r="I404" s="173"/>
      <c r="L404" s="170"/>
      <c r="M404" s="174"/>
      <c r="T404" s="175"/>
      <c r="AT404" s="171" t="s">
        <v>147</v>
      </c>
      <c r="AU404" s="171" t="s">
        <v>145</v>
      </c>
      <c r="AV404" s="14" t="s">
        <v>85</v>
      </c>
      <c r="AW404" s="14" t="s">
        <v>33</v>
      </c>
      <c r="AX404" s="14" t="s">
        <v>77</v>
      </c>
      <c r="AY404" s="171" t="s">
        <v>136</v>
      </c>
    </row>
    <row r="405" spans="2:65" s="12" customFormat="1" ht="11.25">
      <c r="B405" s="145"/>
      <c r="D405" s="146" t="s">
        <v>147</v>
      </c>
      <c r="E405" s="147" t="s">
        <v>1</v>
      </c>
      <c r="F405" s="148" t="s">
        <v>352</v>
      </c>
      <c r="H405" s="149">
        <v>1.2999999999999999E-2</v>
      </c>
      <c r="I405" s="150"/>
      <c r="L405" s="145"/>
      <c r="M405" s="151"/>
      <c r="T405" s="152"/>
      <c r="AT405" s="147" t="s">
        <v>147</v>
      </c>
      <c r="AU405" s="147" t="s">
        <v>145</v>
      </c>
      <c r="AV405" s="12" t="s">
        <v>145</v>
      </c>
      <c r="AW405" s="12" t="s">
        <v>33</v>
      </c>
      <c r="AX405" s="12" t="s">
        <v>77</v>
      </c>
      <c r="AY405" s="147" t="s">
        <v>136</v>
      </c>
    </row>
    <row r="406" spans="2:65" s="14" customFormat="1" ht="11.25">
      <c r="B406" s="170"/>
      <c r="D406" s="146" t="s">
        <v>147</v>
      </c>
      <c r="E406" s="171" t="s">
        <v>1</v>
      </c>
      <c r="F406" s="172" t="s">
        <v>227</v>
      </c>
      <c r="H406" s="171" t="s">
        <v>1</v>
      </c>
      <c r="I406" s="173"/>
      <c r="L406" s="170"/>
      <c r="M406" s="174"/>
      <c r="T406" s="175"/>
      <c r="AT406" s="171" t="s">
        <v>147</v>
      </c>
      <c r="AU406" s="171" t="s">
        <v>145</v>
      </c>
      <c r="AV406" s="14" t="s">
        <v>85</v>
      </c>
      <c r="AW406" s="14" t="s">
        <v>33</v>
      </c>
      <c r="AX406" s="14" t="s">
        <v>77</v>
      </c>
      <c r="AY406" s="171" t="s">
        <v>136</v>
      </c>
    </row>
    <row r="407" spans="2:65" s="12" customFormat="1" ht="11.25">
      <c r="B407" s="145"/>
      <c r="D407" s="146" t="s">
        <v>147</v>
      </c>
      <c r="E407" s="147" t="s">
        <v>1</v>
      </c>
      <c r="F407" s="148" t="s">
        <v>353</v>
      </c>
      <c r="H407" s="149">
        <v>1.9E-2</v>
      </c>
      <c r="I407" s="150"/>
      <c r="L407" s="145"/>
      <c r="M407" s="151"/>
      <c r="T407" s="152"/>
      <c r="AT407" s="147" t="s">
        <v>147</v>
      </c>
      <c r="AU407" s="147" t="s">
        <v>145</v>
      </c>
      <c r="AV407" s="12" t="s">
        <v>145</v>
      </c>
      <c r="AW407" s="12" t="s">
        <v>33</v>
      </c>
      <c r="AX407" s="12" t="s">
        <v>77</v>
      </c>
      <c r="AY407" s="147" t="s">
        <v>136</v>
      </c>
    </row>
    <row r="408" spans="2:65" s="14" customFormat="1" ht="11.25">
      <c r="B408" s="170"/>
      <c r="D408" s="146" t="s">
        <v>147</v>
      </c>
      <c r="E408" s="171" t="s">
        <v>1</v>
      </c>
      <c r="F408" s="172" t="s">
        <v>229</v>
      </c>
      <c r="H408" s="171" t="s">
        <v>1</v>
      </c>
      <c r="I408" s="173"/>
      <c r="L408" s="170"/>
      <c r="M408" s="174"/>
      <c r="T408" s="175"/>
      <c r="AT408" s="171" t="s">
        <v>147</v>
      </c>
      <c r="AU408" s="171" t="s">
        <v>145</v>
      </c>
      <c r="AV408" s="14" t="s">
        <v>85</v>
      </c>
      <c r="AW408" s="14" t="s">
        <v>33</v>
      </c>
      <c r="AX408" s="14" t="s">
        <v>77</v>
      </c>
      <c r="AY408" s="171" t="s">
        <v>136</v>
      </c>
    </row>
    <row r="409" spans="2:65" s="12" customFormat="1" ht="11.25">
      <c r="B409" s="145"/>
      <c r="D409" s="146" t="s">
        <v>147</v>
      </c>
      <c r="E409" s="147" t="s">
        <v>1</v>
      </c>
      <c r="F409" s="148" t="s">
        <v>353</v>
      </c>
      <c r="H409" s="149">
        <v>1.9E-2</v>
      </c>
      <c r="I409" s="150"/>
      <c r="L409" s="145"/>
      <c r="M409" s="151"/>
      <c r="T409" s="152"/>
      <c r="AT409" s="147" t="s">
        <v>147</v>
      </c>
      <c r="AU409" s="147" t="s">
        <v>145</v>
      </c>
      <c r="AV409" s="12" t="s">
        <v>145</v>
      </c>
      <c r="AW409" s="12" t="s">
        <v>33</v>
      </c>
      <c r="AX409" s="12" t="s">
        <v>77</v>
      </c>
      <c r="AY409" s="147" t="s">
        <v>136</v>
      </c>
    </row>
    <row r="410" spans="2:65" s="15" customFormat="1" ht="11.25">
      <c r="B410" s="176"/>
      <c r="D410" s="146" t="s">
        <v>147</v>
      </c>
      <c r="E410" s="177" t="s">
        <v>1</v>
      </c>
      <c r="F410" s="178" t="s">
        <v>167</v>
      </c>
      <c r="H410" s="179">
        <v>6.4000000000000001E-2</v>
      </c>
      <c r="I410" s="180"/>
      <c r="L410" s="176"/>
      <c r="M410" s="181"/>
      <c r="T410" s="182"/>
      <c r="AT410" s="177" t="s">
        <v>147</v>
      </c>
      <c r="AU410" s="177" t="s">
        <v>145</v>
      </c>
      <c r="AV410" s="15" t="s">
        <v>137</v>
      </c>
      <c r="AW410" s="15" t="s">
        <v>33</v>
      </c>
      <c r="AX410" s="15" t="s">
        <v>77</v>
      </c>
      <c r="AY410" s="177" t="s">
        <v>136</v>
      </c>
    </row>
    <row r="411" spans="2:65" s="14" customFormat="1" ht="11.25">
      <c r="B411" s="170"/>
      <c r="D411" s="146" t="s">
        <v>147</v>
      </c>
      <c r="E411" s="171" t="s">
        <v>1</v>
      </c>
      <c r="F411" s="172" t="s">
        <v>217</v>
      </c>
      <c r="H411" s="171" t="s">
        <v>1</v>
      </c>
      <c r="I411" s="173"/>
      <c r="L411" s="170"/>
      <c r="M411" s="174"/>
      <c r="T411" s="175"/>
      <c r="AT411" s="171" t="s">
        <v>147</v>
      </c>
      <c r="AU411" s="171" t="s">
        <v>145</v>
      </c>
      <c r="AV411" s="14" t="s">
        <v>85</v>
      </c>
      <c r="AW411" s="14" t="s">
        <v>33</v>
      </c>
      <c r="AX411" s="14" t="s">
        <v>77</v>
      </c>
      <c r="AY411" s="171" t="s">
        <v>136</v>
      </c>
    </row>
    <row r="412" spans="2:65" s="12" customFormat="1" ht="11.25">
      <c r="B412" s="145"/>
      <c r="D412" s="146" t="s">
        <v>147</v>
      </c>
      <c r="E412" s="147" t="s">
        <v>1</v>
      </c>
      <c r="F412" s="148" t="s">
        <v>352</v>
      </c>
      <c r="H412" s="149">
        <v>1.2999999999999999E-2</v>
      </c>
      <c r="I412" s="150"/>
      <c r="L412" s="145"/>
      <c r="M412" s="151"/>
      <c r="T412" s="152"/>
      <c r="AT412" s="147" t="s">
        <v>147</v>
      </c>
      <c r="AU412" s="147" t="s">
        <v>145</v>
      </c>
      <c r="AV412" s="12" t="s">
        <v>145</v>
      </c>
      <c r="AW412" s="12" t="s">
        <v>33</v>
      </c>
      <c r="AX412" s="12" t="s">
        <v>77</v>
      </c>
      <c r="AY412" s="147" t="s">
        <v>136</v>
      </c>
    </row>
    <row r="413" spans="2:65" s="14" customFormat="1" ht="11.25">
      <c r="B413" s="170"/>
      <c r="D413" s="146" t="s">
        <v>147</v>
      </c>
      <c r="E413" s="171" t="s">
        <v>1</v>
      </c>
      <c r="F413" s="172" t="s">
        <v>185</v>
      </c>
      <c r="H413" s="171" t="s">
        <v>1</v>
      </c>
      <c r="I413" s="173"/>
      <c r="L413" s="170"/>
      <c r="M413" s="174"/>
      <c r="T413" s="175"/>
      <c r="AT413" s="171" t="s">
        <v>147</v>
      </c>
      <c r="AU413" s="171" t="s">
        <v>145</v>
      </c>
      <c r="AV413" s="14" t="s">
        <v>85</v>
      </c>
      <c r="AW413" s="14" t="s">
        <v>33</v>
      </c>
      <c r="AX413" s="14" t="s">
        <v>77</v>
      </c>
      <c r="AY413" s="171" t="s">
        <v>136</v>
      </c>
    </row>
    <row r="414" spans="2:65" s="12" customFormat="1" ht="11.25">
      <c r="B414" s="145"/>
      <c r="D414" s="146" t="s">
        <v>147</v>
      </c>
      <c r="E414" s="147" t="s">
        <v>1</v>
      </c>
      <c r="F414" s="148" t="s">
        <v>352</v>
      </c>
      <c r="H414" s="149">
        <v>1.2999999999999999E-2</v>
      </c>
      <c r="I414" s="150"/>
      <c r="L414" s="145"/>
      <c r="M414" s="151"/>
      <c r="T414" s="152"/>
      <c r="AT414" s="147" t="s">
        <v>147</v>
      </c>
      <c r="AU414" s="147" t="s">
        <v>145</v>
      </c>
      <c r="AV414" s="12" t="s">
        <v>145</v>
      </c>
      <c r="AW414" s="12" t="s">
        <v>33</v>
      </c>
      <c r="AX414" s="12" t="s">
        <v>77</v>
      </c>
      <c r="AY414" s="147" t="s">
        <v>136</v>
      </c>
    </row>
    <row r="415" spans="2:65" s="14" customFormat="1" ht="11.25">
      <c r="B415" s="170"/>
      <c r="D415" s="146" t="s">
        <v>147</v>
      </c>
      <c r="E415" s="171" t="s">
        <v>1</v>
      </c>
      <c r="F415" s="172" t="s">
        <v>234</v>
      </c>
      <c r="H415" s="171" t="s">
        <v>1</v>
      </c>
      <c r="I415" s="173"/>
      <c r="L415" s="170"/>
      <c r="M415" s="174"/>
      <c r="T415" s="175"/>
      <c r="AT415" s="171" t="s">
        <v>147</v>
      </c>
      <c r="AU415" s="171" t="s">
        <v>145</v>
      </c>
      <c r="AV415" s="14" t="s">
        <v>85</v>
      </c>
      <c r="AW415" s="14" t="s">
        <v>33</v>
      </c>
      <c r="AX415" s="14" t="s">
        <v>77</v>
      </c>
      <c r="AY415" s="171" t="s">
        <v>136</v>
      </c>
    </row>
    <row r="416" spans="2:65" s="12" customFormat="1" ht="11.25">
      <c r="B416" s="145"/>
      <c r="D416" s="146" t="s">
        <v>147</v>
      </c>
      <c r="E416" s="147" t="s">
        <v>1</v>
      </c>
      <c r="F416" s="148" t="s">
        <v>353</v>
      </c>
      <c r="H416" s="149">
        <v>1.9E-2</v>
      </c>
      <c r="I416" s="150"/>
      <c r="L416" s="145"/>
      <c r="M416" s="151"/>
      <c r="T416" s="152"/>
      <c r="AT416" s="147" t="s">
        <v>147</v>
      </c>
      <c r="AU416" s="147" t="s">
        <v>145</v>
      </c>
      <c r="AV416" s="12" t="s">
        <v>145</v>
      </c>
      <c r="AW416" s="12" t="s">
        <v>33</v>
      </c>
      <c r="AX416" s="12" t="s">
        <v>77</v>
      </c>
      <c r="AY416" s="147" t="s">
        <v>136</v>
      </c>
    </row>
    <row r="417" spans="2:65" s="14" customFormat="1" ht="11.25">
      <c r="B417" s="170"/>
      <c r="D417" s="146" t="s">
        <v>147</v>
      </c>
      <c r="E417" s="171" t="s">
        <v>1</v>
      </c>
      <c r="F417" s="172" t="s">
        <v>257</v>
      </c>
      <c r="H417" s="171" t="s">
        <v>1</v>
      </c>
      <c r="I417" s="173"/>
      <c r="L417" s="170"/>
      <c r="M417" s="174"/>
      <c r="T417" s="175"/>
      <c r="AT417" s="171" t="s">
        <v>147</v>
      </c>
      <c r="AU417" s="171" t="s">
        <v>145</v>
      </c>
      <c r="AV417" s="14" t="s">
        <v>85</v>
      </c>
      <c r="AW417" s="14" t="s">
        <v>33</v>
      </c>
      <c r="AX417" s="14" t="s">
        <v>77</v>
      </c>
      <c r="AY417" s="171" t="s">
        <v>136</v>
      </c>
    </row>
    <row r="418" spans="2:65" s="12" customFormat="1" ht="11.25">
      <c r="B418" s="145"/>
      <c r="D418" s="146" t="s">
        <v>147</v>
      </c>
      <c r="E418" s="147" t="s">
        <v>1</v>
      </c>
      <c r="F418" s="148" t="s">
        <v>352</v>
      </c>
      <c r="H418" s="149">
        <v>1.2999999999999999E-2</v>
      </c>
      <c r="I418" s="150"/>
      <c r="L418" s="145"/>
      <c r="M418" s="151"/>
      <c r="T418" s="152"/>
      <c r="AT418" s="147" t="s">
        <v>147</v>
      </c>
      <c r="AU418" s="147" t="s">
        <v>145</v>
      </c>
      <c r="AV418" s="12" t="s">
        <v>145</v>
      </c>
      <c r="AW418" s="12" t="s">
        <v>33</v>
      </c>
      <c r="AX418" s="12" t="s">
        <v>77</v>
      </c>
      <c r="AY418" s="147" t="s">
        <v>136</v>
      </c>
    </row>
    <row r="419" spans="2:65" s="15" customFormat="1" ht="11.25">
      <c r="B419" s="176"/>
      <c r="D419" s="146" t="s">
        <v>147</v>
      </c>
      <c r="E419" s="177" t="s">
        <v>1</v>
      </c>
      <c r="F419" s="178" t="s">
        <v>167</v>
      </c>
      <c r="H419" s="179">
        <v>5.8000000000000003E-2</v>
      </c>
      <c r="I419" s="180"/>
      <c r="L419" s="176"/>
      <c r="M419" s="181"/>
      <c r="T419" s="182"/>
      <c r="AT419" s="177" t="s">
        <v>147</v>
      </c>
      <c r="AU419" s="177" t="s">
        <v>145</v>
      </c>
      <c r="AV419" s="15" t="s">
        <v>137</v>
      </c>
      <c r="AW419" s="15" t="s">
        <v>33</v>
      </c>
      <c r="AX419" s="15" t="s">
        <v>77</v>
      </c>
      <c r="AY419" s="177" t="s">
        <v>136</v>
      </c>
    </row>
    <row r="420" spans="2:65" s="13" customFormat="1" ht="11.25">
      <c r="B420" s="153"/>
      <c r="D420" s="146" t="s">
        <v>147</v>
      </c>
      <c r="E420" s="154" t="s">
        <v>1</v>
      </c>
      <c r="F420" s="155" t="s">
        <v>150</v>
      </c>
      <c r="H420" s="156">
        <v>0.122</v>
      </c>
      <c r="I420" s="157"/>
      <c r="L420" s="153"/>
      <c r="M420" s="158"/>
      <c r="T420" s="159"/>
      <c r="AT420" s="154" t="s">
        <v>147</v>
      </c>
      <c r="AU420" s="154" t="s">
        <v>145</v>
      </c>
      <c r="AV420" s="13" t="s">
        <v>144</v>
      </c>
      <c r="AW420" s="13" t="s">
        <v>33</v>
      </c>
      <c r="AX420" s="13" t="s">
        <v>85</v>
      </c>
      <c r="AY420" s="154" t="s">
        <v>136</v>
      </c>
    </row>
    <row r="421" spans="2:65" s="1" customFormat="1" ht="16.5" customHeight="1">
      <c r="B421" s="32"/>
      <c r="C421" s="132" t="s">
        <v>354</v>
      </c>
      <c r="D421" s="132" t="s">
        <v>139</v>
      </c>
      <c r="E421" s="133" t="s">
        <v>355</v>
      </c>
      <c r="F421" s="134" t="s">
        <v>356</v>
      </c>
      <c r="G421" s="135" t="s">
        <v>142</v>
      </c>
      <c r="H421" s="136">
        <v>3.2000000000000001E-2</v>
      </c>
      <c r="I421" s="137"/>
      <c r="J421" s="138">
        <f>ROUND(I421*H421,2)</f>
        <v>0</v>
      </c>
      <c r="K421" s="134" t="s">
        <v>143</v>
      </c>
      <c r="L421" s="32"/>
      <c r="M421" s="139" t="s">
        <v>1</v>
      </c>
      <c r="N421" s="140" t="s">
        <v>43</v>
      </c>
      <c r="P421" s="141">
        <f>O421*H421</f>
        <v>0</v>
      </c>
      <c r="Q421" s="141">
        <v>1.06277</v>
      </c>
      <c r="R421" s="141">
        <f>Q421*H421</f>
        <v>3.400864E-2</v>
      </c>
      <c r="S421" s="141">
        <v>0</v>
      </c>
      <c r="T421" s="142">
        <f>S421*H421</f>
        <v>0</v>
      </c>
      <c r="AR421" s="143" t="s">
        <v>144</v>
      </c>
      <c r="AT421" s="143" t="s">
        <v>139</v>
      </c>
      <c r="AU421" s="143" t="s">
        <v>145</v>
      </c>
      <c r="AY421" s="17" t="s">
        <v>136</v>
      </c>
      <c r="BE421" s="144">
        <f>IF(N421="základní",J421,0)</f>
        <v>0</v>
      </c>
      <c r="BF421" s="144">
        <f>IF(N421="snížená",J421,0)</f>
        <v>0</v>
      </c>
      <c r="BG421" s="144">
        <f>IF(N421="zákl. přenesená",J421,0)</f>
        <v>0</v>
      </c>
      <c r="BH421" s="144">
        <f>IF(N421="sníž. přenesená",J421,0)</f>
        <v>0</v>
      </c>
      <c r="BI421" s="144">
        <f>IF(N421="nulová",J421,0)</f>
        <v>0</v>
      </c>
      <c r="BJ421" s="17" t="s">
        <v>145</v>
      </c>
      <c r="BK421" s="144">
        <f>ROUND(I421*H421,2)</f>
        <v>0</v>
      </c>
      <c r="BL421" s="17" t="s">
        <v>144</v>
      </c>
      <c r="BM421" s="143" t="s">
        <v>357</v>
      </c>
    </row>
    <row r="422" spans="2:65" s="14" customFormat="1" ht="11.25">
      <c r="B422" s="170"/>
      <c r="D422" s="146" t="s">
        <v>147</v>
      </c>
      <c r="E422" s="171" t="s">
        <v>1</v>
      </c>
      <c r="F422" s="172" t="s">
        <v>358</v>
      </c>
      <c r="H422" s="171" t="s">
        <v>1</v>
      </c>
      <c r="I422" s="173"/>
      <c r="L422" s="170"/>
      <c r="M422" s="174"/>
      <c r="T422" s="175"/>
      <c r="AT422" s="171" t="s">
        <v>147</v>
      </c>
      <c r="AU422" s="171" t="s">
        <v>145</v>
      </c>
      <c r="AV422" s="14" t="s">
        <v>85</v>
      </c>
      <c r="AW422" s="14" t="s">
        <v>33</v>
      </c>
      <c r="AX422" s="14" t="s">
        <v>77</v>
      </c>
      <c r="AY422" s="171" t="s">
        <v>136</v>
      </c>
    </row>
    <row r="423" spans="2:65" s="14" customFormat="1" ht="11.25">
      <c r="B423" s="170"/>
      <c r="D423" s="146" t="s">
        <v>147</v>
      </c>
      <c r="E423" s="171" t="s">
        <v>1</v>
      </c>
      <c r="F423" s="172" t="s">
        <v>359</v>
      </c>
      <c r="H423" s="171" t="s">
        <v>1</v>
      </c>
      <c r="I423" s="173"/>
      <c r="L423" s="170"/>
      <c r="M423" s="174"/>
      <c r="T423" s="175"/>
      <c r="AT423" s="171" t="s">
        <v>147</v>
      </c>
      <c r="AU423" s="171" t="s">
        <v>145</v>
      </c>
      <c r="AV423" s="14" t="s">
        <v>85</v>
      </c>
      <c r="AW423" s="14" t="s">
        <v>33</v>
      </c>
      <c r="AX423" s="14" t="s">
        <v>77</v>
      </c>
      <c r="AY423" s="171" t="s">
        <v>136</v>
      </c>
    </row>
    <row r="424" spans="2:65" s="12" customFormat="1" ht="11.25">
      <c r="B424" s="145"/>
      <c r="D424" s="146" t="s">
        <v>147</v>
      </c>
      <c r="E424" s="147" t="s">
        <v>1</v>
      </c>
      <c r="F424" s="148" t="s">
        <v>360</v>
      </c>
      <c r="H424" s="149">
        <v>4.0000000000000001E-3</v>
      </c>
      <c r="I424" s="150"/>
      <c r="L424" s="145"/>
      <c r="M424" s="151"/>
      <c r="T424" s="152"/>
      <c r="AT424" s="147" t="s">
        <v>147</v>
      </c>
      <c r="AU424" s="147" t="s">
        <v>145</v>
      </c>
      <c r="AV424" s="12" t="s">
        <v>145</v>
      </c>
      <c r="AW424" s="12" t="s">
        <v>33</v>
      </c>
      <c r="AX424" s="12" t="s">
        <v>77</v>
      </c>
      <c r="AY424" s="147" t="s">
        <v>136</v>
      </c>
    </row>
    <row r="425" spans="2:65" s="14" customFormat="1" ht="11.25">
      <c r="B425" s="170"/>
      <c r="D425" s="146" t="s">
        <v>147</v>
      </c>
      <c r="E425" s="171" t="s">
        <v>1</v>
      </c>
      <c r="F425" s="172" t="s">
        <v>361</v>
      </c>
      <c r="H425" s="171" t="s">
        <v>1</v>
      </c>
      <c r="I425" s="173"/>
      <c r="L425" s="170"/>
      <c r="M425" s="174"/>
      <c r="T425" s="175"/>
      <c r="AT425" s="171" t="s">
        <v>147</v>
      </c>
      <c r="AU425" s="171" t="s">
        <v>145</v>
      </c>
      <c r="AV425" s="14" t="s">
        <v>85</v>
      </c>
      <c r="AW425" s="14" t="s">
        <v>33</v>
      </c>
      <c r="AX425" s="14" t="s">
        <v>77</v>
      </c>
      <c r="AY425" s="171" t="s">
        <v>136</v>
      </c>
    </row>
    <row r="426" spans="2:65" s="12" customFormat="1" ht="11.25">
      <c r="B426" s="145"/>
      <c r="D426" s="146" t="s">
        <v>147</v>
      </c>
      <c r="E426" s="147" t="s">
        <v>1</v>
      </c>
      <c r="F426" s="148" t="s">
        <v>360</v>
      </c>
      <c r="H426" s="149">
        <v>4.0000000000000001E-3</v>
      </c>
      <c r="I426" s="150"/>
      <c r="L426" s="145"/>
      <c r="M426" s="151"/>
      <c r="T426" s="152"/>
      <c r="AT426" s="147" t="s">
        <v>147</v>
      </c>
      <c r="AU426" s="147" t="s">
        <v>145</v>
      </c>
      <c r="AV426" s="12" t="s">
        <v>145</v>
      </c>
      <c r="AW426" s="12" t="s">
        <v>33</v>
      </c>
      <c r="AX426" s="12" t="s">
        <v>77</v>
      </c>
      <c r="AY426" s="147" t="s">
        <v>136</v>
      </c>
    </row>
    <row r="427" spans="2:65" s="14" customFormat="1" ht="11.25">
      <c r="B427" s="170"/>
      <c r="D427" s="146" t="s">
        <v>147</v>
      </c>
      <c r="E427" s="171" t="s">
        <v>1</v>
      </c>
      <c r="F427" s="172" t="s">
        <v>301</v>
      </c>
      <c r="H427" s="171" t="s">
        <v>1</v>
      </c>
      <c r="I427" s="173"/>
      <c r="L427" s="170"/>
      <c r="M427" s="174"/>
      <c r="T427" s="175"/>
      <c r="AT427" s="171" t="s">
        <v>147</v>
      </c>
      <c r="AU427" s="171" t="s">
        <v>145</v>
      </c>
      <c r="AV427" s="14" t="s">
        <v>85</v>
      </c>
      <c r="AW427" s="14" t="s">
        <v>33</v>
      </c>
      <c r="AX427" s="14" t="s">
        <v>77</v>
      </c>
      <c r="AY427" s="171" t="s">
        <v>136</v>
      </c>
    </row>
    <row r="428" spans="2:65" s="12" customFormat="1" ht="11.25">
      <c r="B428" s="145"/>
      <c r="D428" s="146" t="s">
        <v>147</v>
      </c>
      <c r="E428" s="147" t="s">
        <v>1</v>
      </c>
      <c r="F428" s="148" t="s">
        <v>360</v>
      </c>
      <c r="H428" s="149">
        <v>4.0000000000000001E-3</v>
      </c>
      <c r="I428" s="150"/>
      <c r="L428" s="145"/>
      <c r="M428" s="151"/>
      <c r="T428" s="152"/>
      <c r="AT428" s="147" t="s">
        <v>147</v>
      </c>
      <c r="AU428" s="147" t="s">
        <v>145</v>
      </c>
      <c r="AV428" s="12" t="s">
        <v>145</v>
      </c>
      <c r="AW428" s="12" t="s">
        <v>33</v>
      </c>
      <c r="AX428" s="12" t="s">
        <v>77</v>
      </c>
      <c r="AY428" s="147" t="s">
        <v>136</v>
      </c>
    </row>
    <row r="429" spans="2:65" s="14" customFormat="1" ht="11.25">
      <c r="B429" s="170"/>
      <c r="D429" s="146" t="s">
        <v>147</v>
      </c>
      <c r="E429" s="171" t="s">
        <v>1</v>
      </c>
      <c r="F429" s="172" t="s">
        <v>303</v>
      </c>
      <c r="H429" s="171" t="s">
        <v>1</v>
      </c>
      <c r="I429" s="173"/>
      <c r="L429" s="170"/>
      <c r="M429" s="174"/>
      <c r="T429" s="175"/>
      <c r="AT429" s="171" t="s">
        <v>147</v>
      </c>
      <c r="AU429" s="171" t="s">
        <v>145</v>
      </c>
      <c r="AV429" s="14" t="s">
        <v>85</v>
      </c>
      <c r="AW429" s="14" t="s">
        <v>33</v>
      </c>
      <c r="AX429" s="14" t="s">
        <v>77</v>
      </c>
      <c r="AY429" s="171" t="s">
        <v>136</v>
      </c>
    </row>
    <row r="430" spans="2:65" s="12" customFormat="1" ht="11.25">
      <c r="B430" s="145"/>
      <c r="D430" s="146" t="s">
        <v>147</v>
      </c>
      <c r="E430" s="147" t="s">
        <v>1</v>
      </c>
      <c r="F430" s="148" t="s">
        <v>360</v>
      </c>
      <c r="H430" s="149">
        <v>4.0000000000000001E-3</v>
      </c>
      <c r="I430" s="150"/>
      <c r="L430" s="145"/>
      <c r="M430" s="151"/>
      <c r="T430" s="152"/>
      <c r="AT430" s="147" t="s">
        <v>147</v>
      </c>
      <c r="AU430" s="147" t="s">
        <v>145</v>
      </c>
      <c r="AV430" s="12" t="s">
        <v>145</v>
      </c>
      <c r="AW430" s="12" t="s">
        <v>33</v>
      </c>
      <c r="AX430" s="12" t="s">
        <v>77</v>
      </c>
      <c r="AY430" s="147" t="s">
        <v>136</v>
      </c>
    </row>
    <row r="431" spans="2:65" s="15" customFormat="1" ht="11.25">
      <c r="B431" s="176"/>
      <c r="D431" s="146" t="s">
        <v>147</v>
      </c>
      <c r="E431" s="177" t="s">
        <v>1</v>
      </c>
      <c r="F431" s="178" t="s">
        <v>167</v>
      </c>
      <c r="H431" s="179">
        <v>1.6E-2</v>
      </c>
      <c r="I431" s="180"/>
      <c r="L431" s="176"/>
      <c r="M431" s="181"/>
      <c r="T431" s="182"/>
      <c r="AT431" s="177" t="s">
        <v>147</v>
      </c>
      <c r="AU431" s="177" t="s">
        <v>145</v>
      </c>
      <c r="AV431" s="15" t="s">
        <v>137</v>
      </c>
      <c r="AW431" s="15" t="s">
        <v>33</v>
      </c>
      <c r="AX431" s="15" t="s">
        <v>77</v>
      </c>
      <c r="AY431" s="177" t="s">
        <v>136</v>
      </c>
    </row>
    <row r="432" spans="2:65" s="14" customFormat="1" ht="11.25">
      <c r="B432" s="170"/>
      <c r="D432" s="146" t="s">
        <v>147</v>
      </c>
      <c r="E432" s="171" t="s">
        <v>1</v>
      </c>
      <c r="F432" s="172" t="s">
        <v>217</v>
      </c>
      <c r="H432" s="171" t="s">
        <v>1</v>
      </c>
      <c r="I432" s="173"/>
      <c r="L432" s="170"/>
      <c r="M432" s="174"/>
      <c r="T432" s="175"/>
      <c r="AT432" s="171" t="s">
        <v>147</v>
      </c>
      <c r="AU432" s="171" t="s">
        <v>145</v>
      </c>
      <c r="AV432" s="14" t="s">
        <v>85</v>
      </c>
      <c r="AW432" s="14" t="s">
        <v>33</v>
      </c>
      <c r="AX432" s="14" t="s">
        <v>77</v>
      </c>
      <c r="AY432" s="171" t="s">
        <v>136</v>
      </c>
    </row>
    <row r="433" spans="2:65" s="12" customFormat="1" ht="11.25">
      <c r="B433" s="145"/>
      <c r="D433" s="146" t="s">
        <v>147</v>
      </c>
      <c r="E433" s="147" t="s">
        <v>1</v>
      </c>
      <c r="F433" s="148" t="s">
        <v>360</v>
      </c>
      <c r="H433" s="149">
        <v>4.0000000000000001E-3</v>
      </c>
      <c r="I433" s="150"/>
      <c r="L433" s="145"/>
      <c r="M433" s="151"/>
      <c r="T433" s="152"/>
      <c r="AT433" s="147" t="s">
        <v>147</v>
      </c>
      <c r="AU433" s="147" t="s">
        <v>145</v>
      </c>
      <c r="AV433" s="12" t="s">
        <v>145</v>
      </c>
      <c r="AW433" s="12" t="s">
        <v>33</v>
      </c>
      <c r="AX433" s="12" t="s">
        <v>77</v>
      </c>
      <c r="AY433" s="147" t="s">
        <v>136</v>
      </c>
    </row>
    <row r="434" spans="2:65" s="14" customFormat="1" ht="11.25">
      <c r="B434" s="170"/>
      <c r="D434" s="146" t="s">
        <v>147</v>
      </c>
      <c r="E434" s="171" t="s">
        <v>1</v>
      </c>
      <c r="F434" s="172" t="s">
        <v>185</v>
      </c>
      <c r="H434" s="171" t="s">
        <v>1</v>
      </c>
      <c r="I434" s="173"/>
      <c r="L434" s="170"/>
      <c r="M434" s="174"/>
      <c r="T434" s="175"/>
      <c r="AT434" s="171" t="s">
        <v>147</v>
      </c>
      <c r="AU434" s="171" t="s">
        <v>145</v>
      </c>
      <c r="AV434" s="14" t="s">
        <v>85</v>
      </c>
      <c r="AW434" s="14" t="s">
        <v>33</v>
      </c>
      <c r="AX434" s="14" t="s">
        <v>77</v>
      </c>
      <c r="AY434" s="171" t="s">
        <v>136</v>
      </c>
    </row>
    <row r="435" spans="2:65" s="12" customFormat="1" ht="11.25">
      <c r="B435" s="145"/>
      <c r="D435" s="146" t="s">
        <v>147</v>
      </c>
      <c r="E435" s="147" t="s">
        <v>1</v>
      </c>
      <c r="F435" s="148" t="s">
        <v>360</v>
      </c>
      <c r="H435" s="149">
        <v>4.0000000000000001E-3</v>
      </c>
      <c r="I435" s="150"/>
      <c r="L435" s="145"/>
      <c r="M435" s="151"/>
      <c r="T435" s="152"/>
      <c r="AT435" s="147" t="s">
        <v>147</v>
      </c>
      <c r="AU435" s="147" t="s">
        <v>145</v>
      </c>
      <c r="AV435" s="12" t="s">
        <v>145</v>
      </c>
      <c r="AW435" s="12" t="s">
        <v>33</v>
      </c>
      <c r="AX435" s="12" t="s">
        <v>77</v>
      </c>
      <c r="AY435" s="147" t="s">
        <v>136</v>
      </c>
    </row>
    <row r="436" spans="2:65" s="14" customFormat="1" ht="11.25">
      <c r="B436" s="170"/>
      <c r="D436" s="146" t="s">
        <v>147</v>
      </c>
      <c r="E436" s="171" t="s">
        <v>1</v>
      </c>
      <c r="F436" s="172" t="s">
        <v>234</v>
      </c>
      <c r="H436" s="171" t="s">
        <v>1</v>
      </c>
      <c r="I436" s="173"/>
      <c r="L436" s="170"/>
      <c r="M436" s="174"/>
      <c r="T436" s="175"/>
      <c r="AT436" s="171" t="s">
        <v>147</v>
      </c>
      <c r="AU436" s="171" t="s">
        <v>145</v>
      </c>
      <c r="AV436" s="14" t="s">
        <v>85</v>
      </c>
      <c r="AW436" s="14" t="s">
        <v>33</v>
      </c>
      <c r="AX436" s="14" t="s">
        <v>77</v>
      </c>
      <c r="AY436" s="171" t="s">
        <v>136</v>
      </c>
    </row>
    <row r="437" spans="2:65" s="12" customFormat="1" ht="11.25">
      <c r="B437" s="145"/>
      <c r="D437" s="146" t="s">
        <v>147</v>
      </c>
      <c r="E437" s="147" t="s">
        <v>1</v>
      </c>
      <c r="F437" s="148" t="s">
        <v>360</v>
      </c>
      <c r="H437" s="149">
        <v>4.0000000000000001E-3</v>
      </c>
      <c r="I437" s="150"/>
      <c r="L437" s="145"/>
      <c r="M437" s="151"/>
      <c r="T437" s="152"/>
      <c r="AT437" s="147" t="s">
        <v>147</v>
      </c>
      <c r="AU437" s="147" t="s">
        <v>145</v>
      </c>
      <c r="AV437" s="12" t="s">
        <v>145</v>
      </c>
      <c r="AW437" s="12" t="s">
        <v>33</v>
      </c>
      <c r="AX437" s="12" t="s">
        <v>77</v>
      </c>
      <c r="AY437" s="147" t="s">
        <v>136</v>
      </c>
    </row>
    <row r="438" spans="2:65" s="14" customFormat="1" ht="11.25">
      <c r="B438" s="170"/>
      <c r="D438" s="146" t="s">
        <v>147</v>
      </c>
      <c r="E438" s="171" t="s">
        <v>1</v>
      </c>
      <c r="F438" s="172" t="s">
        <v>257</v>
      </c>
      <c r="H438" s="171" t="s">
        <v>1</v>
      </c>
      <c r="I438" s="173"/>
      <c r="L438" s="170"/>
      <c r="M438" s="174"/>
      <c r="T438" s="175"/>
      <c r="AT438" s="171" t="s">
        <v>147</v>
      </c>
      <c r="AU438" s="171" t="s">
        <v>145</v>
      </c>
      <c r="AV438" s="14" t="s">
        <v>85</v>
      </c>
      <c r="AW438" s="14" t="s">
        <v>33</v>
      </c>
      <c r="AX438" s="14" t="s">
        <v>77</v>
      </c>
      <c r="AY438" s="171" t="s">
        <v>136</v>
      </c>
    </row>
    <row r="439" spans="2:65" s="12" customFormat="1" ht="11.25">
      <c r="B439" s="145"/>
      <c r="D439" s="146" t="s">
        <v>147</v>
      </c>
      <c r="E439" s="147" t="s">
        <v>1</v>
      </c>
      <c r="F439" s="148" t="s">
        <v>360</v>
      </c>
      <c r="H439" s="149">
        <v>4.0000000000000001E-3</v>
      </c>
      <c r="I439" s="150"/>
      <c r="L439" s="145"/>
      <c r="M439" s="151"/>
      <c r="T439" s="152"/>
      <c r="AT439" s="147" t="s">
        <v>147</v>
      </c>
      <c r="AU439" s="147" t="s">
        <v>145</v>
      </c>
      <c r="AV439" s="12" t="s">
        <v>145</v>
      </c>
      <c r="AW439" s="12" t="s">
        <v>33</v>
      </c>
      <c r="AX439" s="12" t="s">
        <v>77</v>
      </c>
      <c r="AY439" s="147" t="s">
        <v>136</v>
      </c>
    </row>
    <row r="440" spans="2:65" s="15" customFormat="1" ht="11.25">
      <c r="B440" s="176"/>
      <c r="D440" s="146" t="s">
        <v>147</v>
      </c>
      <c r="E440" s="177" t="s">
        <v>1</v>
      </c>
      <c r="F440" s="178" t="s">
        <v>167</v>
      </c>
      <c r="H440" s="179">
        <v>1.6E-2</v>
      </c>
      <c r="I440" s="180"/>
      <c r="L440" s="176"/>
      <c r="M440" s="181"/>
      <c r="T440" s="182"/>
      <c r="AT440" s="177" t="s">
        <v>147</v>
      </c>
      <c r="AU440" s="177" t="s">
        <v>145</v>
      </c>
      <c r="AV440" s="15" t="s">
        <v>137</v>
      </c>
      <c r="AW440" s="15" t="s">
        <v>33</v>
      </c>
      <c r="AX440" s="15" t="s">
        <v>77</v>
      </c>
      <c r="AY440" s="177" t="s">
        <v>136</v>
      </c>
    </row>
    <row r="441" spans="2:65" s="13" customFormat="1" ht="11.25">
      <c r="B441" s="153"/>
      <c r="D441" s="146" t="s">
        <v>147</v>
      </c>
      <c r="E441" s="154" t="s">
        <v>1</v>
      </c>
      <c r="F441" s="155" t="s">
        <v>150</v>
      </c>
      <c r="H441" s="156">
        <v>3.2000000000000001E-2</v>
      </c>
      <c r="I441" s="157"/>
      <c r="L441" s="153"/>
      <c r="M441" s="158"/>
      <c r="T441" s="159"/>
      <c r="AT441" s="154" t="s">
        <v>147</v>
      </c>
      <c r="AU441" s="154" t="s">
        <v>145</v>
      </c>
      <c r="AV441" s="13" t="s">
        <v>144</v>
      </c>
      <c r="AW441" s="13" t="s">
        <v>33</v>
      </c>
      <c r="AX441" s="13" t="s">
        <v>85</v>
      </c>
      <c r="AY441" s="154" t="s">
        <v>136</v>
      </c>
    </row>
    <row r="442" spans="2:65" s="1" customFormat="1" ht="24.2" customHeight="1">
      <c r="B442" s="32"/>
      <c r="C442" s="132" t="s">
        <v>362</v>
      </c>
      <c r="D442" s="132" t="s">
        <v>139</v>
      </c>
      <c r="E442" s="133" t="s">
        <v>363</v>
      </c>
      <c r="F442" s="134" t="s">
        <v>364</v>
      </c>
      <c r="G442" s="135" t="s">
        <v>175</v>
      </c>
      <c r="H442" s="136">
        <v>11.52</v>
      </c>
      <c r="I442" s="137"/>
      <c r="J442" s="138">
        <f>ROUND(I442*H442,2)</f>
        <v>0</v>
      </c>
      <c r="K442" s="134" t="s">
        <v>143</v>
      </c>
      <c r="L442" s="32"/>
      <c r="M442" s="139" t="s">
        <v>1</v>
      </c>
      <c r="N442" s="140" t="s">
        <v>43</v>
      </c>
      <c r="P442" s="141">
        <f>O442*H442</f>
        <v>0</v>
      </c>
      <c r="Q442" s="141">
        <v>0.105</v>
      </c>
      <c r="R442" s="141">
        <f>Q442*H442</f>
        <v>1.2096</v>
      </c>
      <c r="S442" s="141">
        <v>0</v>
      </c>
      <c r="T442" s="142">
        <f>S442*H442</f>
        <v>0</v>
      </c>
      <c r="AR442" s="143" t="s">
        <v>144</v>
      </c>
      <c r="AT442" s="143" t="s">
        <v>139</v>
      </c>
      <c r="AU442" s="143" t="s">
        <v>145</v>
      </c>
      <c r="AY442" s="17" t="s">
        <v>136</v>
      </c>
      <c r="BE442" s="144">
        <f>IF(N442="základní",J442,0)</f>
        <v>0</v>
      </c>
      <c r="BF442" s="144">
        <f>IF(N442="snížená",J442,0)</f>
        <v>0</v>
      </c>
      <c r="BG442" s="144">
        <f>IF(N442="zákl. přenesená",J442,0)</f>
        <v>0</v>
      </c>
      <c r="BH442" s="144">
        <f>IF(N442="sníž. přenesená",J442,0)</f>
        <v>0</v>
      </c>
      <c r="BI442" s="144">
        <f>IF(N442="nulová",J442,0)</f>
        <v>0</v>
      </c>
      <c r="BJ442" s="17" t="s">
        <v>145</v>
      </c>
      <c r="BK442" s="144">
        <f>ROUND(I442*H442,2)</f>
        <v>0</v>
      </c>
      <c r="BL442" s="17" t="s">
        <v>144</v>
      </c>
      <c r="BM442" s="143" t="s">
        <v>365</v>
      </c>
    </row>
    <row r="443" spans="2:65" s="12" customFormat="1" ht="11.25">
      <c r="B443" s="145"/>
      <c r="D443" s="146" t="s">
        <v>147</v>
      </c>
      <c r="E443" s="147" t="s">
        <v>1</v>
      </c>
      <c r="F443" s="148" t="s">
        <v>366</v>
      </c>
      <c r="H443" s="149">
        <v>1.44</v>
      </c>
      <c r="I443" s="150"/>
      <c r="L443" s="145"/>
      <c r="M443" s="151"/>
      <c r="T443" s="152"/>
      <c r="AT443" s="147" t="s">
        <v>147</v>
      </c>
      <c r="AU443" s="147" t="s">
        <v>145</v>
      </c>
      <c r="AV443" s="12" t="s">
        <v>145</v>
      </c>
      <c r="AW443" s="12" t="s">
        <v>33</v>
      </c>
      <c r="AX443" s="12" t="s">
        <v>77</v>
      </c>
      <c r="AY443" s="147" t="s">
        <v>136</v>
      </c>
    </row>
    <row r="444" spans="2:65" s="12" customFormat="1" ht="11.25">
      <c r="B444" s="145"/>
      <c r="D444" s="146" t="s">
        <v>147</v>
      </c>
      <c r="E444" s="147" t="s">
        <v>1</v>
      </c>
      <c r="F444" s="148" t="s">
        <v>367</v>
      </c>
      <c r="H444" s="149">
        <v>1.44</v>
      </c>
      <c r="I444" s="150"/>
      <c r="L444" s="145"/>
      <c r="M444" s="151"/>
      <c r="T444" s="152"/>
      <c r="AT444" s="147" t="s">
        <v>147</v>
      </c>
      <c r="AU444" s="147" t="s">
        <v>145</v>
      </c>
      <c r="AV444" s="12" t="s">
        <v>145</v>
      </c>
      <c r="AW444" s="12" t="s">
        <v>33</v>
      </c>
      <c r="AX444" s="12" t="s">
        <v>77</v>
      </c>
      <c r="AY444" s="147" t="s">
        <v>136</v>
      </c>
    </row>
    <row r="445" spans="2:65" s="12" customFormat="1" ht="11.25">
      <c r="B445" s="145"/>
      <c r="D445" s="146" t="s">
        <v>147</v>
      </c>
      <c r="E445" s="147" t="s">
        <v>1</v>
      </c>
      <c r="F445" s="148" t="s">
        <v>368</v>
      </c>
      <c r="H445" s="149">
        <v>1.44</v>
      </c>
      <c r="I445" s="150"/>
      <c r="L445" s="145"/>
      <c r="M445" s="151"/>
      <c r="T445" s="152"/>
      <c r="AT445" s="147" t="s">
        <v>147</v>
      </c>
      <c r="AU445" s="147" t="s">
        <v>145</v>
      </c>
      <c r="AV445" s="12" t="s">
        <v>145</v>
      </c>
      <c r="AW445" s="12" t="s">
        <v>33</v>
      </c>
      <c r="AX445" s="12" t="s">
        <v>77</v>
      </c>
      <c r="AY445" s="147" t="s">
        <v>136</v>
      </c>
    </row>
    <row r="446" spans="2:65" s="12" customFormat="1" ht="11.25">
      <c r="B446" s="145"/>
      <c r="D446" s="146" t="s">
        <v>147</v>
      </c>
      <c r="E446" s="147" t="s">
        <v>1</v>
      </c>
      <c r="F446" s="148" t="s">
        <v>369</v>
      </c>
      <c r="H446" s="149">
        <v>1.44</v>
      </c>
      <c r="I446" s="150"/>
      <c r="L446" s="145"/>
      <c r="M446" s="151"/>
      <c r="T446" s="152"/>
      <c r="AT446" s="147" t="s">
        <v>147</v>
      </c>
      <c r="AU446" s="147" t="s">
        <v>145</v>
      </c>
      <c r="AV446" s="12" t="s">
        <v>145</v>
      </c>
      <c r="AW446" s="12" t="s">
        <v>33</v>
      </c>
      <c r="AX446" s="12" t="s">
        <v>77</v>
      </c>
      <c r="AY446" s="147" t="s">
        <v>136</v>
      </c>
    </row>
    <row r="447" spans="2:65" s="15" customFormat="1" ht="11.25">
      <c r="B447" s="176"/>
      <c r="D447" s="146" t="s">
        <v>147</v>
      </c>
      <c r="E447" s="177" t="s">
        <v>1</v>
      </c>
      <c r="F447" s="178" t="s">
        <v>167</v>
      </c>
      <c r="H447" s="179">
        <v>5.76</v>
      </c>
      <c r="I447" s="180"/>
      <c r="L447" s="176"/>
      <c r="M447" s="181"/>
      <c r="T447" s="182"/>
      <c r="AT447" s="177" t="s">
        <v>147</v>
      </c>
      <c r="AU447" s="177" t="s">
        <v>145</v>
      </c>
      <c r="AV447" s="15" t="s">
        <v>137</v>
      </c>
      <c r="AW447" s="15" t="s">
        <v>33</v>
      </c>
      <c r="AX447" s="15" t="s">
        <v>77</v>
      </c>
      <c r="AY447" s="177" t="s">
        <v>136</v>
      </c>
    </row>
    <row r="448" spans="2:65" s="12" customFormat="1" ht="11.25">
      <c r="B448" s="145"/>
      <c r="D448" s="146" t="s">
        <v>147</v>
      </c>
      <c r="E448" s="147" t="s">
        <v>1</v>
      </c>
      <c r="F448" s="148" t="s">
        <v>370</v>
      </c>
      <c r="H448" s="149">
        <v>1.44</v>
      </c>
      <c r="I448" s="150"/>
      <c r="L448" s="145"/>
      <c r="M448" s="151"/>
      <c r="T448" s="152"/>
      <c r="AT448" s="147" t="s">
        <v>147</v>
      </c>
      <c r="AU448" s="147" t="s">
        <v>145</v>
      </c>
      <c r="AV448" s="12" t="s">
        <v>145</v>
      </c>
      <c r="AW448" s="12" t="s">
        <v>33</v>
      </c>
      <c r="AX448" s="12" t="s">
        <v>77</v>
      </c>
      <c r="AY448" s="147" t="s">
        <v>136</v>
      </c>
    </row>
    <row r="449" spans="2:65" s="12" customFormat="1" ht="11.25">
      <c r="B449" s="145"/>
      <c r="D449" s="146" t="s">
        <v>147</v>
      </c>
      <c r="E449" s="147" t="s">
        <v>1</v>
      </c>
      <c r="F449" s="148" t="s">
        <v>371</v>
      </c>
      <c r="H449" s="149">
        <v>1.44</v>
      </c>
      <c r="I449" s="150"/>
      <c r="L449" s="145"/>
      <c r="M449" s="151"/>
      <c r="T449" s="152"/>
      <c r="AT449" s="147" t="s">
        <v>147</v>
      </c>
      <c r="AU449" s="147" t="s">
        <v>145</v>
      </c>
      <c r="AV449" s="12" t="s">
        <v>145</v>
      </c>
      <c r="AW449" s="12" t="s">
        <v>33</v>
      </c>
      <c r="AX449" s="12" t="s">
        <v>77</v>
      </c>
      <c r="AY449" s="147" t="s">
        <v>136</v>
      </c>
    </row>
    <row r="450" spans="2:65" s="12" customFormat="1" ht="11.25">
      <c r="B450" s="145"/>
      <c r="D450" s="146" t="s">
        <v>147</v>
      </c>
      <c r="E450" s="147" t="s">
        <v>1</v>
      </c>
      <c r="F450" s="148" t="s">
        <v>372</v>
      </c>
      <c r="H450" s="149">
        <v>1.44</v>
      </c>
      <c r="I450" s="150"/>
      <c r="L450" s="145"/>
      <c r="M450" s="151"/>
      <c r="T450" s="152"/>
      <c r="AT450" s="147" t="s">
        <v>147</v>
      </c>
      <c r="AU450" s="147" t="s">
        <v>145</v>
      </c>
      <c r="AV450" s="12" t="s">
        <v>145</v>
      </c>
      <c r="AW450" s="12" t="s">
        <v>33</v>
      </c>
      <c r="AX450" s="12" t="s">
        <v>77</v>
      </c>
      <c r="AY450" s="147" t="s">
        <v>136</v>
      </c>
    </row>
    <row r="451" spans="2:65" s="12" customFormat="1" ht="11.25">
      <c r="B451" s="145"/>
      <c r="D451" s="146" t="s">
        <v>147</v>
      </c>
      <c r="E451" s="147" t="s">
        <v>1</v>
      </c>
      <c r="F451" s="148" t="s">
        <v>373</v>
      </c>
      <c r="H451" s="149">
        <v>1.44</v>
      </c>
      <c r="I451" s="150"/>
      <c r="L451" s="145"/>
      <c r="M451" s="151"/>
      <c r="T451" s="152"/>
      <c r="AT451" s="147" t="s">
        <v>147</v>
      </c>
      <c r="AU451" s="147" t="s">
        <v>145</v>
      </c>
      <c r="AV451" s="12" t="s">
        <v>145</v>
      </c>
      <c r="AW451" s="12" t="s">
        <v>33</v>
      </c>
      <c r="AX451" s="12" t="s">
        <v>77</v>
      </c>
      <c r="AY451" s="147" t="s">
        <v>136</v>
      </c>
    </row>
    <row r="452" spans="2:65" s="15" customFormat="1" ht="11.25">
      <c r="B452" s="176"/>
      <c r="D452" s="146" t="s">
        <v>147</v>
      </c>
      <c r="E452" s="177" t="s">
        <v>1</v>
      </c>
      <c r="F452" s="178" t="s">
        <v>167</v>
      </c>
      <c r="H452" s="179">
        <v>5.76</v>
      </c>
      <c r="I452" s="180"/>
      <c r="L452" s="176"/>
      <c r="M452" s="181"/>
      <c r="T452" s="182"/>
      <c r="AT452" s="177" t="s">
        <v>147</v>
      </c>
      <c r="AU452" s="177" t="s">
        <v>145</v>
      </c>
      <c r="AV452" s="15" t="s">
        <v>137</v>
      </c>
      <c r="AW452" s="15" t="s">
        <v>33</v>
      </c>
      <c r="AX452" s="15" t="s">
        <v>77</v>
      </c>
      <c r="AY452" s="177" t="s">
        <v>136</v>
      </c>
    </row>
    <row r="453" spans="2:65" s="13" customFormat="1" ht="11.25">
      <c r="B453" s="153"/>
      <c r="D453" s="146" t="s">
        <v>147</v>
      </c>
      <c r="E453" s="154" t="s">
        <v>1</v>
      </c>
      <c r="F453" s="155" t="s">
        <v>150</v>
      </c>
      <c r="H453" s="156">
        <v>11.52</v>
      </c>
      <c r="I453" s="157"/>
      <c r="L453" s="153"/>
      <c r="M453" s="158"/>
      <c r="T453" s="159"/>
      <c r="AT453" s="154" t="s">
        <v>147</v>
      </c>
      <c r="AU453" s="154" t="s">
        <v>145</v>
      </c>
      <c r="AV453" s="13" t="s">
        <v>144</v>
      </c>
      <c r="AW453" s="13" t="s">
        <v>33</v>
      </c>
      <c r="AX453" s="13" t="s">
        <v>85</v>
      </c>
      <c r="AY453" s="154" t="s">
        <v>136</v>
      </c>
    </row>
    <row r="454" spans="2:65" s="1" customFormat="1" ht="24.2" customHeight="1">
      <c r="B454" s="32"/>
      <c r="C454" s="132" t="s">
        <v>374</v>
      </c>
      <c r="D454" s="132" t="s">
        <v>139</v>
      </c>
      <c r="E454" s="133" t="s">
        <v>375</v>
      </c>
      <c r="F454" s="134" t="s">
        <v>376</v>
      </c>
      <c r="G454" s="135" t="s">
        <v>175</v>
      </c>
      <c r="H454" s="136">
        <v>11.52</v>
      </c>
      <c r="I454" s="137"/>
      <c r="J454" s="138">
        <f>ROUND(I454*H454,2)</f>
        <v>0</v>
      </c>
      <c r="K454" s="134" t="s">
        <v>143</v>
      </c>
      <c r="L454" s="32"/>
      <c r="M454" s="139" t="s">
        <v>1</v>
      </c>
      <c r="N454" s="140" t="s">
        <v>43</v>
      </c>
      <c r="P454" s="141">
        <f>O454*H454</f>
        <v>0</v>
      </c>
      <c r="Q454" s="141">
        <v>0</v>
      </c>
      <c r="R454" s="141">
        <f>Q454*H454</f>
        <v>0</v>
      </c>
      <c r="S454" s="141">
        <v>0</v>
      </c>
      <c r="T454" s="142">
        <f>S454*H454</f>
        <v>0</v>
      </c>
      <c r="AR454" s="143" t="s">
        <v>144</v>
      </c>
      <c r="AT454" s="143" t="s">
        <v>139</v>
      </c>
      <c r="AU454" s="143" t="s">
        <v>145</v>
      </c>
      <c r="AY454" s="17" t="s">
        <v>136</v>
      </c>
      <c r="BE454" s="144">
        <f>IF(N454="základní",J454,0)</f>
        <v>0</v>
      </c>
      <c r="BF454" s="144">
        <f>IF(N454="snížená",J454,0)</f>
        <v>0</v>
      </c>
      <c r="BG454" s="144">
        <f>IF(N454="zákl. přenesená",J454,0)</f>
        <v>0</v>
      </c>
      <c r="BH454" s="144">
        <f>IF(N454="sníž. přenesená",J454,0)</f>
        <v>0</v>
      </c>
      <c r="BI454" s="144">
        <f>IF(N454="nulová",J454,0)</f>
        <v>0</v>
      </c>
      <c r="BJ454" s="17" t="s">
        <v>145</v>
      </c>
      <c r="BK454" s="144">
        <f>ROUND(I454*H454,2)</f>
        <v>0</v>
      </c>
      <c r="BL454" s="17" t="s">
        <v>144</v>
      </c>
      <c r="BM454" s="143" t="s">
        <v>377</v>
      </c>
    </row>
    <row r="455" spans="2:65" s="1" customFormat="1" ht="16.5" customHeight="1">
      <c r="B455" s="32"/>
      <c r="C455" s="132" t="s">
        <v>378</v>
      </c>
      <c r="D455" s="132" t="s">
        <v>139</v>
      </c>
      <c r="E455" s="133" t="s">
        <v>379</v>
      </c>
      <c r="F455" s="134" t="s">
        <v>380</v>
      </c>
      <c r="G455" s="135" t="s">
        <v>175</v>
      </c>
      <c r="H455" s="136">
        <v>11.52</v>
      </c>
      <c r="I455" s="137"/>
      <c r="J455" s="138">
        <f>ROUND(I455*H455,2)</f>
        <v>0</v>
      </c>
      <c r="K455" s="134" t="s">
        <v>143</v>
      </c>
      <c r="L455" s="32"/>
      <c r="M455" s="139" t="s">
        <v>1</v>
      </c>
      <c r="N455" s="140" t="s">
        <v>43</v>
      </c>
      <c r="P455" s="141">
        <f>O455*H455</f>
        <v>0</v>
      </c>
      <c r="Q455" s="141">
        <v>1.2999999999999999E-4</v>
      </c>
      <c r="R455" s="141">
        <f>Q455*H455</f>
        <v>1.4975999999999998E-3</v>
      </c>
      <c r="S455" s="141">
        <v>0</v>
      </c>
      <c r="T455" s="142">
        <f>S455*H455</f>
        <v>0</v>
      </c>
      <c r="AR455" s="143" t="s">
        <v>144</v>
      </c>
      <c r="AT455" s="143" t="s">
        <v>139</v>
      </c>
      <c r="AU455" s="143" t="s">
        <v>145</v>
      </c>
      <c r="AY455" s="17" t="s">
        <v>136</v>
      </c>
      <c r="BE455" s="144">
        <f>IF(N455="základní",J455,0)</f>
        <v>0</v>
      </c>
      <c r="BF455" s="144">
        <f>IF(N455="snížená",J455,0)</f>
        <v>0</v>
      </c>
      <c r="BG455" s="144">
        <f>IF(N455="zákl. přenesená",J455,0)</f>
        <v>0</v>
      </c>
      <c r="BH455" s="144">
        <f>IF(N455="sníž. přenesená",J455,0)</f>
        <v>0</v>
      </c>
      <c r="BI455" s="144">
        <f>IF(N455="nulová",J455,0)</f>
        <v>0</v>
      </c>
      <c r="BJ455" s="17" t="s">
        <v>145</v>
      </c>
      <c r="BK455" s="144">
        <f>ROUND(I455*H455,2)</f>
        <v>0</v>
      </c>
      <c r="BL455" s="17" t="s">
        <v>144</v>
      </c>
      <c r="BM455" s="143" t="s">
        <v>381</v>
      </c>
    </row>
    <row r="456" spans="2:65" s="12" customFormat="1" ht="11.25">
      <c r="B456" s="145"/>
      <c r="D456" s="146" t="s">
        <v>147</v>
      </c>
      <c r="E456" s="147" t="s">
        <v>1</v>
      </c>
      <c r="F456" s="148" t="s">
        <v>382</v>
      </c>
      <c r="H456" s="149">
        <v>1.44</v>
      </c>
      <c r="I456" s="150"/>
      <c r="L456" s="145"/>
      <c r="M456" s="151"/>
      <c r="T456" s="152"/>
      <c r="AT456" s="147" t="s">
        <v>147</v>
      </c>
      <c r="AU456" s="147" t="s">
        <v>145</v>
      </c>
      <c r="AV456" s="12" t="s">
        <v>145</v>
      </c>
      <c r="AW456" s="12" t="s">
        <v>33</v>
      </c>
      <c r="AX456" s="12" t="s">
        <v>77</v>
      </c>
      <c r="AY456" s="147" t="s">
        <v>136</v>
      </c>
    </row>
    <row r="457" spans="2:65" s="12" customFormat="1" ht="11.25">
      <c r="B457" s="145"/>
      <c r="D457" s="146" t="s">
        <v>147</v>
      </c>
      <c r="E457" s="147" t="s">
        <v>1</v>
      </c>
      <c r="F457" s="148" t="s">
        <v>383</v>
      </c>
      <c r="H457" s="149">
        <v>1.44</v>
      </c>
      <c r="I457" s="150"/>
      <c r="L457" s="145"/>
      <c r="M457" s="151"/>
      <c r="T457" s="152"/>
      <c r="AT457" s="147" t="s">
        <v>147</v>
      </c>
      <c r="AU457" s="147" t="s">
        <v>145</v>
      </c>
      <c r="AV457" s="12" t="s">
        <v>145</v>
      </c>
      <c r="AW457" s="12" t="s">
        <v>33</v>
      </c>
      <c r="AX457" s="12" t="s">
        <v>77</v>
      </c>
      <c r="AY457" s="147" t="s">
        <v>136</v>
      </c>
    </row>
    <row r="458" spans="2:65" s="12" customFormat="1" ht="11.25">
      <c r="B458" s="145"/>
      <c r="D458" s="146" t="s">
        <v>147</v>
      </c>
      <c r="E458" s="147" t="s">
        <v>1</v>
      </c>
      <c r="F458" s="148" t="s">
        <v>384</v>
      </c>
      <c r="H458" s="149">
        <v>1.44</v>
      </c>
      <c r="I458" s="150"/>
      <c r="L458" s="145"/>
      <c r="M458" s="151"/>
      <c r="T458" s="152"/>
      <c r="AT458" s="147" t="s">
        <v>147</v>
      </c>
      <c r="AU458" s="147" t="s">
        <v>145</v>
      </c>
      <c r="AV458" s="12" t="s">
        <v>145</v>
      </c>
      <c r="AW458" s="12" t="s">
        <v>33</v>
      </c>
      <c r="AX458" s="12" t="s">
        <v>77</v>
      </c>
      <c r="AY458" s="147" t="s">
        <v>136</v>
      </c>
    </row>
    <row r="459" spans="2:65" s="12" customFormat="1" ht="11.25">
      <c r="B459" s="145"/>
      <c r="D459" s="146" t="s">
        <v>147</v>
      </c>
      <c r="E459" s="147" t="s">
        <v>1</v>
      </c>
      <c r="F459" s="148" t="s">
        <v>385</v>
      </c>
      <c r="H459" s="149">
        <v>1.44</v>
      </c>
      <c r="I459" s="150"/>
      <c r="L459" s="145"/>
      <c r="M459" s="151"/>
      <c r="T459" s="152"/>
      <c r="AT459" s="147" t="s">
        <v>147</v>
      </c>
      <c r="AU459" s="147" t="s">
        <v>145</v>
      </c>
      <c r="AV459" s="12" t="s">
        <v>145</v>
      </c>
      <c r="AW459" s="12" t="s">
        <v>33</v>
      </c>
      <c r="AX459" s="12" t="s">
        <v>77</v>
      </c>
      <c r="AY459" s="147" t="s">
        <v>136</v>
      </c>
    </row>
    <row r="460" spans="2:65" s="15" customFormat="1" ht="11.25">
      <c r="B460" s="176"/>
      <c r="D460" s="146" t="s">
        <v>147</v>
      </c>
      <c r="E460" s="177" t="s">
        <v>1</v>
      </c>
      <c r="F460" s="178" t="s">
        <v>167</v>
      </c>
      <c r="H460" s="179">
        <v>5.76</v>
      </c>
      <c r="I460" s="180"/>
      <c r="L460" s="176"/>
      <c r="M460" s="181"/>
      <c r="T460" s="182"/>
      <c r="AT460" s="177" t="s">
        <v>147</v>
      </c>
      <c r="AU460" s="177" t="s">
        <v>145</v>
      </c>
      <c r="AV460" s="15" t="s">
        <v>137</v>
      </c>
      <c r="AW460" s="15" t="s">
        <v>33</v>
      </c>
      <c r="AX460" s="15" t="s">
        <v>77</v>
      </c>
      <c r="AY460" s="177" t="s">
        <v>136</v>
      </c>
    </row>
    <row r="461" spans="2:65" s="12" customFormat="1" ht="11.25">
      <c r="B461" s="145"/>
      <c r="D461" s="146" t="s">
        <v>147</v>
      </c>
      <c r="E461" s="147" t="s">
        <v>1</v>
      </c>
      <c r="F461" s="148" t="s">
        <v>386</v>
      </c>
      <c r="H461" s="149">
        <v>1.44</v>
      </c>
      <c r="I461" s="150"/>
      <c r="L461" s="145"/>
      <c r="M461" s="151"/>
      <c r="T461" s="152"/>
      <c r="AT461" s="147" t="s">
        <v>147</v>
      </c>
      <c r="AU461" s="147" t="s">
        <v>145</v>
      </c>
      <c r="AV461" s="12" t="s">
        <v>145</v>
      </c>
      <c r="AW461" s="12" t="s">
        <v>33</v>
      </c>
      <c r="AX461" s="12" t="s">
        <v>77</v>
      </c>
      <c r="AY461" s="147" t="s">
        <v>136</v>
      </c>
    </row>
    <row r="462" spans="2:65" s="12" customFormat="1" ht="11.25">
      <c r="B462" s="145"/>
      <c r="D462" s="146" t="s">
        <v>147</v>
      </c>
      <c r="E462" s="147" t="s">
        <v>1</v>
      </c>
      <c r="F462" s="148" t="s">
        <v>387</v>
      </c>
      <c r="H462" s="149">
        <v>1.44</v>
      </c>
      <c r="I462" s="150"/>
      <c r="L462" s="145"/>
      <c r="M462" s="151"/>
      <c r="T462" s="152"/>
      <c r="AT462" s="147" t="s">
        <v>147</v>
      </c>
      <c r="AU462" s="147" t="s">
        <v>145</v>
      </c>
      <c r="AV462" s="12" t="s">
        <v>145</v>
      </c>
      <c r="AW462" s="12" t="s">
        <v>33</v>
      </c>
      <c r="AX462" s="12" t="s">
        <v>77</v>
      </c>
      <c r="AY462" s="147" t="s">
        <v>136</v>
      </c>
    </row>
    <row r="463" spans="2:65" s="12" customFormat="1" ht="11.25">
      <c r="B463" s="145"/>
      <c r="D463" s="146" t="s">
        <v>147</v>
      </c>
      <c r="E463" s="147" t="s">
        <v>1</v>
      </c>
      <c r="F463" s="148" t="s">
        <v>388</v>
      </c>
      <c r="H463" s="149">
        <v>1.44</v>
      </c>
      <c r="I463" s="150"/>
      <c r="L463" s="145"/>
      <c r="M463" s="151"/>
      <c r="T463" s="152"/>
      <c r="AT463" s="147" t="s">
        <v>147</v>
      </c>
      <c r="AU463" s="147" t="s">
        <v>145</v>
      </c>
      <c r="AV463" s="12" t="s">
        <v>145</v>
      </c>
      <c r="AW463" s="12" t="s">
        <v>33</v>
      </c>
      <c r="AX463" s="12" t="s">
        <v>77</v>
      </c>
      <c r="AY463" s="147" t="s">
        <v>136</v>
      </c>
    </row>
    <row r="464" spans="2:65" s="12" customFormat="1" ht="11.25">
      <c r="B464" s="145"/>
      <c r="D464" s="146" t="s">
        <v>147</v>
      </c>
      <c r="E464" s="147" t="s">
        <v>1</v>
      </c>
      <c r="F464" s="148" t="s">
        <v>389</v>
      </c>
      <c r="H464" s="149">
        <v>1.44</v>
      </c>
      <c r="I464" s="150"/>
      <c r="L464" s="145"/>
      <c r="M464" s="151"/>
      <c r="T464" s="152"/>
      <c r="AT464" s="147" t="s">
        <v>147</v>
      </c>
      <c r="AU464" s="147" t="s">
        <v>145</v>
      </c>
      <c r="AV464" s="12" t="s">
        <v>145</v>
      </c>
      <c r="AW464" s="12" t="s">
        <v>33</v>
      </c>
      <c r="AX464" s="12" t="s">
        <v>77</v>
      </c>
      <c r="AY464" s="147" t="s">
        <v>136</v>
      </c>
    </row>
    <row r="465" spans="2:65" s="15" customFormat="1" ht="11.25">
      <c r="B465" s="176"/>
      <c r="D465" s="146" t="s">
        <v>147</v>
      </c>
      <c r="E465" s="177" t="s">
        <v>1</v>
      </c>
      <c r="F465" s="178" t="s">
        <v>167</v>
      </c>
      <c r="H465" s="179">
        <v>5.76</v>
      </c>
      <c r="I465" s="180"/>
      <c r="L465" s="176"/>
      <c r="M465" s="181"/>
      <c r="T465" s="182"/>
      <c r="AT465" s="177" t="s">
        <v>147</v>
      </c>
      <c r="AU465" s="177" t="s">
        <v>145</v>
      </c>
      <c r="AV465" s="15" t="s">
        <v>137</v>
      </c>
      <c r="AW465" s="15" t="s">
        <v>33</v>
      </c>
      <c r="AX465" s="15" t="s">
        <v>77</v>
      </c>
      <c r="AY465" s="177" t="s">
        <v>136</v>
      </c>
    </row>
    <row r="466" spans="2:65" s="13" customFormat="1" ht="11.25">
      <c r="B466" s="153"/>
      <c r="D466" s="146" t="s">
        <v>147</v>
      </c>
      <c r="E466" s="154" t="s">
        <v>1</v>
      </c>
      <c r="F466" s="155" t="s">
        <v>150</v>
      </c>
      <c r="H466" s="156">
        <v>11.52</v>
      </c>
      <c r="I466" s="157"/>
      <c r="L466" s="153"/>
      <c r="M466" s="158"/>
      <c r="T466" s="159"/>
      <c r="AT466" s="154" t="s">
        <v>147</v>
      </c>
      <c r="AU466" s="154" t="s">
        <v>145</v>
      </c>
      <c r="AV466" s="13" t="s">
        <v>144</v>
      </c>
      <c r="AW466" s="13" t="s">
        <v>33</v>
      </c>
      <c r="AX466" s="13" t="s">
        <v>85</v>
      </c>
      <c r="AY466" s="154" t="s">
        <v>136</v>
      </c>
    </row>
    <row r="467" spans="2:65" s="11" customFormat="1" ht="22.9" customHeight="1">
      <c r="B467" s="120"/>
      <c r="D467" s="121" t="s">
        <v>76</v>
      </c>
      <c r="E467" s="130" t="s">
        <v>210</v>
      </c>
      <c r="F467" s="130" t="s">
        <v>390</v>
      </c>
      <c r="I467" s="123"/>
      <c r="J467" s="131">
        <f>BK467</f>
        <v>0</v>
      </c>
      <c r="L467" s="120"/>
      <c r="M467" s="125"/>
      <c r="P467" s="126">
        <f>SUM(P468:P744)</f>
        <v>0</v>
      </c>
      <c r="R467" s="126">
        <f>SUM(R468:R744)</f>
        <v>2.3636799999999999E-2</v>
      </c>
      <c r="T467" s="127">
        <f>SUM(T468:T744)</f>
        <v>19.354948999999998</v>
      </c>
      <c r="AR467" s="121" t="s">
        <v>85</v>
      </c>
      <c r="AT467" s="128" t="s">
        <v>76</v>
      </c>
      <c r="AU467" s="128" t="s">
        <v>85</v>
      </c>
      <c r="AY467" s="121" t="s">
        <v>136</v>
      </c>
      <c r="BK467" s="129">
        <f>SUM(BK468:BK744)</f>
        <v>0</v>
      </c>
    </row>
    <row r="468" spans="2:65" s="1" customFormat="1" ht="33" customHeight="1">
      <c r="B468" s="32"/>
      <c r="C468" s="132" t="s">
        <v>391</v>
      </c>
      <c r="D468" s="132" t="s">
        <v>139</v>
      </c>
      <c r="E468" s="133" t="s">
        <v>392</v>
      </c>
      <c r="F468" s="134" t="s">
        <v>393</v>
      </c>
      <c r="G468" s="135" t="s">
        <v>175</v>
      </c>
      <c r="H468" s="136">
        <v>145.369</v>
      </c>
      <c r="I468" s="137"/>
      <c r="J468" s="138">
        <f>ROUND(I468*H468,2)</f>
        <v>0</v>
      </c>
      <c r="K468" s="134" t="s">
        <v>143</v>
      </c>
      <c r="L468" s="32"/>
      <c r="M468" s="139" t="s">
        <v>1</v>
      </c>
      <c r="N468" s="140" t="s">
        <v>43</v>
      </c>
      <c r="P468" s="141">
        <f>O468*H468</f>
        <v>0</v>
      </c>
      <c r="Q468" s="141">
        <v>0</v>
      </c>
      <c r="R468" s="141">
        <f>Q468*H468</f>
        <v>0</v>
      </c>
      <c r="S468" s="141">
        <v>0</v>
      </c>
      <c r="T468" s="142">
        <f>S468*H468</f>
        <v>0</v>
      </c>
      <c r="AR468" s="143" t="s">
        <v>144</v>
      </c>
      <c r="AT468" s="143" t="s">
        <v>139</v>
      </c>
      <c r="AU468" s="143" t="s">
        <v>145</v>
      </c>
      <c r="AY468" s="17" t="s">
        <v>136</v>
      </c>
      <c r="BE468" s="144">
        <f>IF(N468="základní",J468,0)</f>
        <v>0</v>
      </c>
      <c r="BF468" s="144">
        <f>IF(N468="snížená",J468,0)</f>
        <v>0</v>
      </c>
      <c r="BG468" s="144">
        <f>IF(N468="zákl. přenesená",J468,0)</f>
        <v>0</v>
      </c>
      <c r="BH468" s="144">
        <f>IF(N468="sníž. přenesená",J468,0)</f>
        <v>0</v>
      </c>
      <c r="BI468" s="144">
        <f>IF(N468="nulová",J468,0)</f>
        <v>0</v>
      </c>
      <c r="BJ468" s="17" t="s">
        <v>145</v>
      </c>
      <c r="BK468" s="144">
        <f>ROUND(I468*H468,2)</f>
        <v>0</v>
      </c>
      <c r="BL468" s="17" t="s">
        <v>144</v>
      </c>
      <c r="BM468" s="143" t="s">
        <v>394</v>
      </c>
    </row>
    <row r="469" spans="2:65" s="14" customFormat="1" ht="11.25">
      <c r="B469" s="170"/>
      <c r="D469" s="146" t="s">
        <v>147</v>
      </c>
      <c r="E469" s="171" t="s">
        <v>1</v>
      </c>
      <c r="F469" s="172" t="s">
        <v>395</v>
      </c>
      <c r="H469" s="171" t="s">
        <v>1</v>
      </c>
      <c r="I469" s="173"/>
      <c r="L469" s="170"/>
      <c r="M469" s="174"/>
      <c r="T469" s="175"/>
      <c r="AT469" s="171" t="s">
        <v>147</v>
      </c>
      <c r="AU469" s="171" t="s">
        <v>145</v>
      </c>
      <c r="AV469" s="14" t="s">
        <v>85</v>
      </c>
      <c r="AW469" s="14" t="s">
        <v>33</v>
      </c>
      <c r="AX469" s="14" t="s">
        <v>77</v>
      </c>
      <c r="AY469" s="171" t="s">
        <v>136</v>
      </c>
    </row>
    <row r="470" spans="2:65" s="12" customFormat="1" ht="11.25">
      <c r="B470" s="145"/>
      <c r="D470" s="146" t="s">
        <v>147</v>
      </c>
      <c r="E470" s="147" t="s">
        <v>1</v>
      </c>
      <c r="F470" s="148" t="s">
        <v>396</v>
      </c>
      <c r="H470" s="149">
        <v>5.085</v>
      </c>
      <c r="I470" s="150"/>
      <c r="L470" s="145"/>
      <c r="M470" s="151"/>
      <c r="T470" s="152"/>
      <c r="AT470" s="147" t="s">
        <v>147</v>
      </c>
      <c r="AU470" s="147" t="s">
        <v>145</v>
      </c>
      <c r="AV470" s="12" t="s">
        <v>145</v>
      </c>
      <c r="AW470" s="12" t="s">
        <v>33</v>
      </c>
      <c r="AX470" s="12" t="s">
        <v>77</v>
      </c>
      <c r="AY470" s="147" t="s">
        <v>136</v>
      </c>
    </row>
    <row r="471" spans="2:65" s="12" customFormat="1" ht="11.25">
      <c r="B471" s="145"/>
      <c r="D471" s="146" t="s">
        <v>147</v>
      </c>
      <c r="E471" s="147" t="s">
        <v>1</v>
      </c>
      <c r="F471" s="148" t="s">
        <v>397</v>
      </c>
      <c r="H471" s="149">
        <v>5.1120000000000001</v>
      </c>
      <c r="I471" s="150"/>
      <c r="L471" s="145"/>
      <c r="M471" s="151"/>
      <c r="T471" s="152"/>
      <c r="AT471" s="147" t="s">
        <v>147</v>
      </c>
      <c r="AU471" s="147" t="s">
        <v>145</v>
      </c>
      <c r="AV471" s="12" t="s">
        <v>145</v>
      </c>
      <c r="AW471" s="12" t="s">
        <v>33</v>
      </c>
      <c r="AX471" s="12" t="s">
        <v>77</v>
      </c>
      <c r="AY471" s="147" t="s">
        <v>136</v>
      </c>
    </row>
    <row r="472" spans="2:65" s="15" customFormat="1" ht="11.25">
      <c r="B472" s="176"/>
      <c r="D472" s="146" t="s">
        <v>147</v>
      </c>
      <c r="E472" s="177" t="s">
        <v>1</v>
      </c>
      <c r="F472" s="178" t="s">
        <v>167</v>
      </c>
      <c r="H472" s="179">
        <v>10.196999999999999</v>
      </c>
      <c r="I472" s="180"/>
      <c r="L472" s="176"/>
      <c r="M472" s="181"/>
      <c r="T472" s="182"/>
      <c r="AT472" s="177" t="s">
        <v>147</v>
      </c>
      <c r="AU472" s="177" t="s">
        <v>145</v>
      </c>
      <c r="AV472" s="15" t="s">
        <v>137</v>
      </c>
      <c r="AW472" s="15" t="s">
        <v>33</v>
      </c>
      <c r="AX472" s="15" t="s">
        <v>77</v>
      </c>
      <c r="AY472" s="177" t="s">
        <v>136</v>
      </c>
    </row>
    <row r="473" spans="2:65" s="14" customFormat="1" ht="11.25">
      <c r="B473" s="170"/>
      <c r="D473" s="146" t="s">
        <v>147</v>
      </c>
      <c r="E473" s="171" t="s">
        <v>1</v>
      </c>
      <c r="F473" s="172" t="s">
        <v>398</v>
      </c>
      <c r="H473" s="171" t="s">
        <v>1</v>
      </c>
      <c r="I473" s="173"/>
      <c r="L473" s="170"/>
      <c r="M473" s="174"/>
      <c r="T473" s="175"/>
      <c r="AT473" s="171" t="s">
        <v>147</v>
      </c>
      <c r="AU473" s="171" t="s">
        <v>145</v>
      </c>
      <c r="AV473" s="14" t="s">
        <v>85</v>
      </c>
      <c r="AW473" s="14" t="s">
        <v>33</v>
      </c>
      <c r="AX473" s="14" t="s">
        <v>77</v>
      </c>
      <c r="AY473" s="171" t="s">
        <v>136</v>
      </c>
    </row>
    <row r="474" spans="2:65" s="12" customFormat="1" ht="11.25">
      <c r="B474" s="145"/>
      <c r="D474" s="146" t="s">
        <v>147</v>
      </c>
      <c r="E474" s="147" t="s">
        <v>1</v>
      </c>
      <c r="F474" s="148" t="s">
        <v>399</v>
      </c>
      <c r="H474" s="149">
        <v>11.28</v>
      </c>
      <c r="I474" s="150"/>
      <c r="L474" s="145"/>
      <c r="M474" s="151"/>
      <c r="T474" s="152"/>
      <c r="AT474" s="147" t="s">
        <v>147</v>
      </c>
      <c r="AU474" s="147" t="s">
        <v>145</v>
      </c>
      <c r="AV474" s="12" t="s">
        <v>145</v>
      </c>
      <c r="AW474" s="12" t="s">
        <v>33</v>
      </c>
      <c r="AX474" s="12" t="s">
        <v>77</v>
      </c>
      <c r="AY474" s="147" t="s">
        <v>136</v>
      </c>
    </row>
    <row r="475" spans="2:65" s="12" customFormat="1" ht="11.25">
      <c r="B475" s="145"/>
      <c r="D475" s="146" t="s">
        <v>147</v>
      </c>
      <c r="E475" s="147" t="s">
        <v>1</v>
      </c>
      <c r="F475" s="148" t="s">
        <v>400</v>
      </c>
      <c r="H475" s="149">
        <v>7.62</v>
      </c>
      <c r="I475" s="150"/>
      <c r="L475" s="145"/>
      <c r="M475" s="151"/>
      <c r="T475" s="152"/>
      <c r="AT475" s="147" t="s">
        <v>147</v>
      </c>
      <c r="AU475" s="147" t="s">
        <v>145</v>
      </c>
      <c r="AV475" s="12" t="s">
        <v>145</v>
      </c>
      <c r="AW475" s="12" t="s">
        <v>33</v>
      </c>
      <c r="AX475" s="12" t="s">
        <v>77</v>
      </c>
      <c r="AY475" s="147" t="s">
        <v>136</v>
      </c>
    </row>
    <row r="476" spans="2:65" s="15" customFormat="1" ht="11.25">
      <c r="B476" s="176"/>
      <c r="D476" s="146" t="s">
        <v>147</v>
      </c>
      <c r="E476" s="177" t="s">
        <v>1</v>
      </c>
      <c r="F476" s="178" t="s">
        <v>167</v>
      </c>
      <c r="H476" s="179">
        <v>18.899999999999999</v>
      </c>
      <c r="I476" s="180"/>
      <c r="L476" s="176"/>
      <c r="M476" s="181"/>
      <c r="T476" s="182"/>
      <c r="AT476" s="177" t="s">
        <v>147</v>
      </c>
      <c r="AU476" s="177" t="s">
        <v>145</v>
      </c>
      <c r="AV476" s="15" t="s">
        <v>137</v>
      </c>
      <c r="AW476" s="15" t="s">
        <v>33</v>
      </c>
      <c r="AX476" s="15" t="s">
        <v>77</v>
      </c>
      <c r="AY476" s="177" t="s">
        <v>136</v>
      </c>
    </row>
    <row r="477" spans="2:65" s="14" customFormat="1" ht="11.25">
      <c r="B477" s="170"/>
      <c r="D477" s="146" t="s">
        <v>147</v>
      </c>
      <c r="E477" s="171" t="s">
        <v>1</v>
      </c>
      <c r="F477" s="172" t="s">
        <v>227</v>
      </c>
      <c r="H477" s="171" t="s">
        <v>1</v>
      </c>
      <c r="I477" s="173"/>
      <c r="L477" s="170"/>
      <c r="M477" s="174"/>
      <c r="T477" s="175"/>
      <c r="AT477" s="171" t="s">
        <v>147</v>
      </c>
      <c r="AU477" s="171" t="s">
        <v>145</v>
      </c>
      <c r="AV477" s="14" t="s">
        <v>85</v>
      </c>
      <c r="AW477" s="14" t="s">
        <v>33</v>
      </c>
      <c r="AX477" s="14" t="s">
        <v>77</v>
      </c>
      <c r="AY477" s="171" t="s">
        <v>136</v>
      </c>
    </row>
    <row r="478" spans="2:65" s="12" customFormat="1" ht="11.25">
      <c r="B478" s="145"/>
      <c r="D478" s="146" t="s">
        <v>147</v>
      </c>
      <c r="E478" s="147" t="s">
        <v>1</v>
      </c>
      <c r="F478" s="148" t="s">
        <v>401</v>
      </c>
      <c r="H478" s="149">
        <v>6.4219999999999997</v>
      </c>
      <c r="I478" s="150"/>
      <c r="L478" s="145"/>
      <c r="M478" s="151"/>
      <c r="T478" s="152"/>
      <c r="AT478" s="147" t="s">
        <v>147</v>
      </c>
      <c r="AU478" s="147" t="s">
        <v>145</v>
      </c>
      <c r="AV478" s="12" t="s">
        <v>145</v>
      </c>
      <c r="AW478" s="12" t="s">
        <v>33</v>
      </c>
      <c r="AX478" s="12" t="s">
        <v>77</v>
      </c>
      <c r="AY478" s="147" t="s">
        <v>136</v>
      </c>
    </row>
    <row r="479" spans="2:65" s="12" customFormat="1" ht="11.25">
      <c r="B479" s="145"/>
      <c r="D479" s="146" t="s">
        <v>147</v>
      </c>
      <c r="E479" s="147" t="s">
        <v>1</v>
      </c>
      <c r="F479" s="148" t="s">
        <v>402</v>
      </c>
      <c r="H479" s="149">
        <v>7.476</v>
      </c>
      <c r="I479" s="150"/>
      <c r="L479" s="145"/>
      <c r="M479" s="151"/>
      <c r="T479" s="152"/>
      <c r="AT479" s="147" t="s">
        <v>147</v>
      </c>
      <c r="AU479" s="147" t="s">
        <v>145</v>
      </c>
      <c r="AV479" s="12" t="s">
        <v>145</v>
      </c>
      <c r="AW479" s="12" t="s">
        <v>33</v>
      </c>
      <c r="AX479" s="12" t="s">
        <v>77</v>
      </c>
      <c r="AY479" s="147" t="s">
        <v>136</v>
      </c>
    </row>
    <row r="480" spans="2:65" s="15" customFormat="1" ht="11.25">
      <c r="B480" s="176"/>
      <c r="D480" s="146" t="s">
        <v>147</v>
      </c>
      <c r="E480" s="177" t="s">
        <v>1</v>
      </c>
      <c r="F480" s="178" t="s">
        <v>167</v>
      </c>
      <c r="H480" s="179">
        <v>13.898</v>
      </c>
      <c r="I480" s="180"/>
      <c r="L480" s="176"/>
      <c r="M480" s="181"/>
      <c r="T480" s="182"/>
      <c r="AT480" s="177" t="s">
        <v>147</v>
      </c>
      <c r="AU480" s="177" t="s">
        <v>145</v>
      </c>
      <c r="AV480" s="15" t="s">
        <v>137</v>
      </c>
      <c r="AW480" s="15" t="s">
        <v>33</v>
      </c>
      <c r="AX480" s="15" t="s">
        <v>77</v>
      </c>
      <c r="AY480" s="177" t="s">
        <v>136</v>
      </c>
    </row>
    <row r="481" spans="2:51" s="14" customFormat="1" ht="11.25">
      <c r="B481" s="170"/>
      <c r="D481" s="146" t="s">
        <v>147</v>
      </c>
      <c r="E481" s="171" t="s">
        <v>1</v>
      </c>
      <c r="F481" s="172" t="s">
        <v>403</v>
      </c>
      <c r="H481" s="171" t="s">
        <v>1</v>
      </c>
      <c r="I481" s="173"/>
      <c r="L481" s="170"/>
      <c r="M481" s="174"/>
      <c r="T481" s="175"/>
      <c r="AT481" s="171" t="s">
        <v>147</v>
      </c>
      <c r="AU481" s="171" t="s">
        <v>145</v>
      </c>
      <c r="AV481" s="14" t="s">
        <v>85</v>
      </c>
      <c r="AW481" s="14" t="s">
        <v>33</v>
      </c>
      <c r="AX481" s="14" t="s">
        <v>77</v>
      </c>
      <c r="AY481" s="171" t="s">
        <v>136</v>
      </c>
    </row>
    <row r="482" spans="2:51" s="12" customFormat="1" ht="11.25">
      <c r="B482" s="145"/>
      <c r="D482" s="146" t="s">
        <v>147</v>
      </c>
      <c r="E482" s="147" t="s">
        <v>1</v>
      </c>
      <c r="F482" s="148" t="s">
        <v>404</v>
      </c>
      <c r="H482" s="149">
        <v>9.3480000000000008</v>
      </c>
      <c r="I482" s="150"/>
      <c r="L482" s="145"/>
      <c r="M482" s="151"/>
      <c r="T482" s="152"/>
      <c r="AT482" s="147" t="s">
        <v>147</v>
      </c>
      <c r="AU482" s="147" t="s">
        <v>145</v>
      </c>
      <c r="AV482" s="12" t="s">
        <v>145</v>
      </c>
      <c r="AW482" s="12" t="s">
        <v>33</v>
      </c>
      <c r="AX482" s="12" t="s">
        <v>77</v>
      </c>
      <c r="AY482" s="147" t="s">
        <v>136</v>
      </c>
    </row>
    <row r="483" spans="2:51" s="12" customFormat="1" ht="11.25">
      <c r="B483" s="145"/>
      <c r="D483" s="146" t="s">
        <v>147</v>
      </c>
      <c r="E483" s="147" t="s">
        <v>1</v>
      </c>
      <c r="F483" s="148" t="s">
        <v>405</v>
      </c>
      <c r="H483" s="149">
        <v>12.06</v>
      </c>
      <c r="I483" s="150"/>
      <c r="L483" s="145"/>
      <c r="M483" s="151"/>
      <c r="T483" s="152"/>
      <c r="AT483" s="147" t="s">
        <v>147</v>
      </c>
      <c r="AU483" s="147" t="s">
        <v>145</v>
      </c>
      <c r="AV483" s="12" t="s">
        <v>145</v>
      </c>
      <c r="AW483" s="12" t="s">
        <v>33</v>
      </c>
      <c r="AX483" s="12" t="s">
        <v>77</v>
      </c>
      <c r="AY483" s="147" t="s">
        <v>136</v>
      </c>
    </row>
    <row r="484" spans="2:51" s="15" customFormat="1" ht="11.25">
      <c r="B484" s="176"/>
      <c r="D484" s="146" t="s">
        <v>147</v>
      </c>
      <c r="E484" s="177" t="s">
        <v>1</v>
      </c>
      <c r="F484" s="178" t="s">
        <v>167</v>
      </c>
      <c r="H484" s="179">
        <v>21.408000000000001</v>
      </c>
      <c r="I484" s="180"/>
      <c r="L484" s="176"/>
      <c r="M484" s="181"/>
      <c r="T484" s="182"/>
      <c r="AT484" s="177" t="s">
        <v>147</v>
      </c>
      <c r="AU484" s="177" t="s">
        <v>145</v>
      </c>
      <c r="AV484" s="15" t="s">
        <v>137</v>
      </c>
      <c r="AW484" s="15" t="s">
        <v>33</v>
      </c>
      <c r="AX484" s="15" t="s">
        <v>77</v>
      </c>
      <c r="AY484" s="177" t="s">
        <v>136</v>
      </c>
    </row>
    <row r="485" spans="2:51" s="14" customFormat="1" ht="11.25">
      <c r="B485" s="170"/>
      <c r="D485" s="146" t="s">
        <v>147</v>
      </c>
      <c r="E485" s="171" t="s">
        <v>1</v>
      </c>
      <c r="F485" s="172" t="s">
        <v>406</v>
      </c>
      <c r="H485" s="171" t="s">
        <v>1</v>
      </c>
      <c r="I485" s="173"/>
      <c r="L485" s="170"/>
      <c r="M485" s="174"/>
      <c r="T485" s="175"/>
      <c r="AT485" s="171" t="s">
        <v>147</v>
      </c>
      <c r="AU485" s="171" t="s">
        <v>145</v>
      </c>
      <c r="AV485" s="14" t="s">
        <v>85</v>
      </c>
      <c r="AW485" s="14" t="s">
        <v>33</v>
      </c>
      <c r="AX485" s="14" t="s">
        <v>77</v>
      </c>
      <c r="AY485" s="171" t="s">
        <v>136</v>
      </c>
    </row>
    <row r="486" spans="2:51" s="12" customFormat="1" ht="11.25">
      <c r="B486" s="145"/>
      <c r="D486" s="146" t="s">
        <v>147</v>
      </c>
      <c r="E486" s="147" t="s">
        <v>1</v>
      </c>
      <c r="F486" s="148" t="s">
        <v>407</v>
      </c>
      <c r="H486" s="149">
        <v>12.32</v>
      </c>
      <c r="I486" s="150"/>
      <c r="L486" s="145"/>
      <c r="M486" s="151"/>
      <c r="T486" s="152"/>
      <c r="AT486" s="147" t="s">
        <v>147</v>
      </c>
      <c r="AU486" s="147" t="s">
        <v>145</v>
      </c>
      <c r="AV486" s="12" t="s">
        <v>145</v>
      </c>
      <c r="AW486" s="12" t="s">
        <v>33</v>
      </c>
      <c r="AX486" s="12" t="s">
        <v>77</v>
      </c>
      <c r="AY486" s="147" t="s">
        <v>136</v>
      </c>
    </row>
    <row r="487" spans="2:51" s="14" customFormat="1" ht="11.25">
      <c r="B487" s="170"/>
      <c r="D487" s="146" t="s">
        <v>147</v>
      </c>
      <c r="E487" s="171" t="s">
        <v>1</v>
      </c>
      <c r="F487" s="172" t="s">
        <v>408</v>
      </c>
      <c r="H487" s="171" t="s">
        <v>1</v>
      </c>
      <c r="I487" s="173"/>
      <c r="L487" s="170"/>
      <c r="M487" s="174"/>
      <c r="T487" s="175"/>
      <c r="AT487" s="171" t="s">
        <v>147</v>
      </c>
      <c r="AU487" s="171" t="s">
        <v>145</v>
      </c>
      <c r="AV487" s="14" t="s">
        <v>85</v>
      </c>
      <c r="AW487" s="14" t="s">
        <v>33</v>
      </c>
      <c r="AX487" s="14" t="s">
        <v>77</v>
      </c>
      <c r="AY487" s="171" t="s">
        <v>136</v>
      </c>
    </row>
    <row r="488" spans="2:51" s="12" customFormat="1" ht="11.25">
      <c r="B488" s="145"/>
      <c r="D488" s="146" t="s">
        <v>147</v>
      </c>
      <c r="E488" s="147" t="s">
        <v>1</v>
      </c>
      <c r="F488" s="148" t="s">
        <v>409</v>
      </c>
      <c r="H488" s="149">
        <v>7.923</v>
      </c>
      <c r="I488" s="150"/>
      <c r="L488" s="145"/>
      <c r="M488" s="151"/>
      <c r="T488" s="152"/>
      <c r="AT488" s="147" t="s">
        <v>147</v>
      </c>
      <c r="AU488" s="147" t="s">
        <v>145</v>
      </c>
      <c r="AV488" s="12" t="s">
        <v>145</v>
      </c>
      <c r="AW488" s="12" t="s">
        <v>33</v>
      </c>
      <c r="AX488" s="12" t="s">
        <v>77</v>
      </c>
      <c r="AY488" s="147" t="s">
        <v>136</v>
      </c>
    </row>
    <row r="489" spans="2:51" s="15" customFormat="1" ht="11.25">
      <c r="B489" s="176"/>
      <c r="D489" s="146" t="s">
        <v>147</v>
      </c>
      <c r="E489" s="177" t="s">
        <v>1</v>
      </c>
      <c r="F489" s="178" t="s">
        <v>167</v>
      </c>
      <c r="H489" s="179">
        <v>20.242999999999999</v>
      </c>
      <c r="I489" s="180"/>
      <c r="L489" s="176"/>
      <c r="M489" s="181"/>
      <c r="T489" s="182"/>
      <c r="AT489" s="177" t="s">
        <v>147</v>
      </c>
      <c r="AU489" s="177" t="s">
        <v>145</v>
      </c>
      <c r="AV489" s="15" t="s">
        <v>137</v>
      </c>
      <c r="AW489" s="15" t="s">
        <v>33</v>
      </c>
      <c r="AX489" s="15" t="s">
        <v>77</v>
      </c>
      <c r="AY489" s="177" t="s">
        <v>136</v>
      </c>
    </row>
    <row r="490" spans="2:51" s="14" customFormat="1" ht="11.25">
      <c r="B490" s="170"/>
      <c r="D490" s="146" t="s">
        <v>147</v>
      </c>
      <c r="E490" s="171" t="s">
        <v>1</v>
      </c>
      <c r="F490" s="172" t="s">
        <v>410</v>
      </c>
      <c r="H490" s="171" t="s">
        <v>1</v>
      </c>
      <c r="I490" s="173"/>
      <c r="L490" s="170"/>
      <c r="M490" s="174"/>
      <c r="T490" s="175"/>
      <c r="AT490" s="171" t="s">
        <v>147</v>
      </c>
      <c r="AU490" s="171" t="s">
        <v>145</v>
      </c>
      <c r="AV490" s="14" t="s">
        <v>85</v>
      </c>
      <c r="AW490" s="14" t="s">
        <v>33</v>
      </c>
      <c r="AX490" s="14" t="s">
        <v>77</v>
      </c>
      <c r="AY490" s="171" t="s">
        <v>136</v>
      </c>
    </row>
    <row r="491" spans="2:51" s="12" customFormat="1" ht="11.25">
      <c r="B491" s="145"/>
      <c r="D491" s="146" t="s">
        <v>147</v>
      </c>
      <c r="E491" s="147" t="s">
        <v>1</v>
      </c>
      <c r="F491" s="148" t="s">
        <v>411</v>
      </c>
      <c r="H491" s="149">
        <v>5.9619999999999997</v>
      </c>
      <c r="I491" s="150"/>
      <c r="L491" s="145"/>
      <c r="M491" s="151"/>
      <c r="T491" s="152"/>
      <c r="AT491" s="147" t="s">
        <v>147</v>
      </c>
      <c r="AU491" s="147" t="s">
        <v>145</v>
      </c>
      <c r="AV491" s="12" t="s">
        <v>145</v>
      </c>
      <c r="AW491" s="12" t="s">
        <v>33</v>
      </c>
      <c r="AX491" s="12" t="s">
        <v>77</v>
      </c>
      <c r="AY491" s="147" t="s">
        <v>136</v>
      </c>
    </row>
    <row r="492" spans="2:51" s="12" customFormat="1" ht="11.25">
      <c r="B492" s="145"/>
      <c r="D492" s="146" t="s">
        <v>147</v>
      </c>
      <c r="E492" s="147" t="s">
        <v>1</v>
      </c>
      <c r="F492" s="148" t="s">
        <v>412</v>
      </c>
      <c r="H492" s="149">
        <v>5.1840000000000002</v>
      </c>
      <c r="I492" s="150"/>
      <c r="L492" s="145"/>
      <c r="M492" s="151"/>
      <c r="T492" s="152"/>
      <c r="AT492" s="147" t="s">
        <v>147</v>
      </c>
      <c r="AU492" s="147" t="s">
        <v>145</v>
      </c>
      <c r="AV492" s="12" t="s">
        <v>145</v>
      </c>
      <c r="AW492" s="12" t="s">
        <v>33</v>
      </c>
      <c r="AX492" s="12" t="s">
        <v>77</v>
      </c>
      <c r="AY492" s="147" t="s">
        <v>136</v>
      </c>
    </row>
    <row r="493" spans="2:51" s="15" customFormat="1" ht="11.25">
      <c r="B493" s="176"/>
      <c r="D493" s="146" t="s">
        <v>147</v>
      </c>
      <c r="E493" s="177" t="s">
        <v>1</v>
      </c>
      <c r="F493" s="178" t="s">
        <v>167</v>
      </c>
      <c r="H493" s="179">
        <v>11.146000000000001</v>
      </c>
      <c r="I493" s="180"/>
      <c r="L493" s="176"/>
      <c r="M493" s="181"/>
      <c r="T493" s="182"/>
      <c r="AT493" s="177" t="s">
        <v>147</v>
      </c>
      <c r="AU493" s="177" t="s">
        <v>145</v>
      </c>
      <c r="AV493" s="15" t="s">
        <v>137</v>
      </c>
      <c r="AW493" s="15" t="s">
        <v>33</v>
      </c>
      <c r="AX493" s="15" t="s">
        <v>77</v>
      </c>
      <c r="AY493" s="177" t="s">
        <v>136</v>
      </c>
    </row>
    <row r="494" spans="2:51" s="14" customFormat="1" ht="11.25">
      <c r="B494" s="170"/>
      <c r="D494" s="146" t="s">
        <v>147</v>
      </c>
      <c r="E494" s="171" t="s">
        <v>1</v>
      </c>
      <c r="F494" s="172" t="s">
        <v>413</v>
      </c>
      <c r="H494" s="171" t="s">
        <v>1</v>
      </c>
      <c r="I494" s="173"/>
      <c r="L494" s="170"/>
      <c r="M494" s="174"/>
      <c r="T494" s="175"/>
      <c r="AT494" s="171" t="s">
        <v>147</v>
      </c>
      <c r="AU494" s="171" t="s">
        <v>145</v>
      </c>
      <c r="AV494" s="14" t="s">
        <v>85</v>
      </c>
      <c r="AW494" s="14" t="s">
        <v>33</v>
      </c>
      <c r="AX494" s="14" t="s">
        <v>77</v>
      </c>
      <c r="AY494" s="171" t="s">
        <v>136</v>
      </c>
    </row>
    <row r="495" spans="2:51" s="12" customFormat="1" ht="11.25">
      <c r="B495" s="145"/>
      <c r="D495" s="146" t="s">
        <v>147</v>
      </c>
      <c r="E495" s="147" t="s">
        <v>1</v>
      </c>
      <c r="F495" s="148" t="s">
        <v>414</v>
      </c>
      <c r="H495" s="149">
        <v>11.55</v>
      </c>
      <c r="I495" s="150"/>
      <c r="L495" s="145"/>
      <c r="M495" s="151"/>
      <c r="T495" s="152"/>
      <c r="AT495" s="147" t="s">
        <v>147</v>
      </c>
      <c r="AU495" s="147" t="s">
        <v>145</v>
      </c>
      <c r="AV495" s="12" t="s">
        <v>145</v>
      </c>
      <c r="AW495" s="12" t="s">
        <v>33</v>
      </c>
      <c r="AX495" s="12" t="s">
        <v>77</v>
      </c>
      <c r="AY495" s="147" t="s">
        <v>136</v>
      </c>
    </row>
    <row r="496" spans="2:51" s="12" customFormat="1" ht="11.25">
      <c r="B496" s="145"/>
      <c r="D496" s="146" t="s">
        <v>147</v>
      </c>
      <c r="E496" s="147" t="s">
        <v>1</v>
      </c>
      <c r="F496" s="148" t="s">
        <v>415</v>
      </c>
      <c r="H496" s="149">
        <v>7.5720000000000001</v>
      </c>
      <c r="I496" s="150"/>
      <c r="L496" s="145"/>
      <c r="M496" s="151"/>
      <c r="T496" s="152"/>
      <c r="AT496" s="147" t="s">
        <v>147</v>
      </c>
      <c r="AU496" s="147" t="s">
        <v>145</v>
      </c>
      <c r="AV496" s="12" t="s">
        <v>145</v>
      </c>
      <c r="AW496" s="12" t="s">
        <v>33</v>
      </c>
      <c r="AX496" s="12" t="s">
        <v>77</v>
      </c>
      <c r="AY496" s="147" t="s">
        <v>136</v>
      </c>
    </row>
    <row r="497" spans="2:65" s="15" customFormat="1" ht="11.25">
      <c r="B497" s="176"/>
      <c r="D497" s="146" t="s">
        <v>147</v>
      </c>
      <c r="E497" s="177" t="s">
        <v>1</v>
      </c>
      <c r="F497" s="178" t="s">
        <v>167</v>
      </c>
      <c r="H497" s="179">
        <v>19.122</v>
      </c>
      <c r="I497" s="180"/>
      <c r="L497" s="176"/>
      <c r="M497" s="181"/>
      <c r="T497" s="182"/>
      <c r="AT497" s="177" t="s">
        <v>147</v>
      </c>
      <c r="AU497" s="177" t="s">
        <v>145</v>
      </c>
      <c r="AV497" s="15" t="s">
        <v>137</v>
      </c>
      <c r="AW497" s="15" t="s">
        <v>33</v>
      </c>
      <c r="AX497" s="15" t="s">
        <v>77</v>
      </c>
      <c r="AY497" s="177" t="s">
        <v>136</v>
      </c>
    </row>
    <row r="498" spans="2:65" s="14" customFormat="1" ht="11.25">
      <c r="B498" s="170"/>
      <c r="D498" s="146" t="s">
        <v>147</v>
      </c>
      <c r="E498" s="171" t="s">
        <v>1</v>
      </c>
      <c r="F498" s="172" t="s">
        <v>234</v>
      </c>
      <c r="H498" s="171" t="s">
        <v>1</v>
      </c>
      <c r="I498" s="173"/>
      <c r="L498" s="170"/>
      <c r="M498" s="174"/>
      <c r="T498" s="175"/>
      <c r="AT498" s="171" t="s">
        <v>147</v>
      </c>
      <c r="AU498" s="171" t="s">
        <v>145</v>
      </c>
      <c r="AV498" s="14" t="s">
        <v>85</v>
      </c>
      <c r="AW498" s="14" t="s">
        <v>33</v>
      </c>
      <c r="AX498" s="14" t="s">
        <v>77</v>
      </c>
      <c r="AY498" s="171" t="s">
        <v>136</v>
      </c>
    </row>
    <row r="499" spans="2:65" s="12" customFormat="1" ht="11.25">
      <c r="B499" s="145"/>
      <c r="D499" s="146" t="s">
        <v>147</v>
      </c>
      <c r="E499" s="147" t="s">
        <v>1</v>
      </c>
      <c r="F499" s="148" t="s">
        <v>416</v>
      </c>
      <c r="H499" s="149">
        <v>5.8929999999999998</v>
      </c>
      <c r="I499" s="150"/>
      <c r="L499" s="145"/>
      <c r="M499" s="151"/>
      <c r="T499" s="152"/>
      <c r="AT499" s="147" t="s">
        <v>147</v>
      </c>
      <c r="AU499" s="147" t="s">
        <v>145</v>
      </c>
      <c r="AV499" s="12" t="s">
        <v>145</v>
      </c>
      <c r="AW499" s="12" t="s">
        <v>33</v>
      </c>
      <c r="AX499" s="12" t="s">
        <v>77</v>
      </c>
      <c r="AY499" s="147" t="s">
        <v>136</v>
      </c>
    </row>
    <row r="500" spans="2:65" s="12" customFormat="1" ht="11.25">
      <c r="B500" s="145"/>
      <c r="D500" s="146" t="s">
        <v>147</v>
      </c>
      <c r="E500" s="147" t="s">
        <v>1</v>
      </c>
      <c r="F500" s="148" t="s">
        <v>417</v>
      </c>
      <c r="H500" s="149">
        <v>12.384</v>
      </c>
      <c r="I500" s="150"/>
      <c r="L500" s="145"/>
      <c r="M500" s="151"/>
      <c r="T500" s="152"/>
      <c r="AT500" s="147" t="s">
        <v>147</v>
      </c>
      <c r="AU500" s="147" t="s">
        <v>145</v>
      </c>
      <c r="AV500" s="12" t="s">
        <v>145</v>
      </c>
      <c r="AW500" s="12" t="s">
        <v>33</v>
      </c>
      <c r="AX500" s="12" t="s">
        <v>77</v>
      </c>
      <c r="AY500" s="147" t="s">
        <v>136</v>
      </c>
    </row>
    <row r="501" spans="2:65" s="15" customFormat="1" ht="11.25">
      <c r="B501" s="176"/>
      <c r="D501" s="146" t="s">
        <v>147</v>
      </c>
      <c r="E501" s="177" t="s">
        <v>1</v>
      </c>
      <c r="F501" s="178" t="s">
        <v>167</v>
      </c>
      <c r="H501" s="179">
        <v>18.277000000000001</v>
      </c>
      <c r="I501" s="180"/>
      <c r="L501" s="176"/>
      <c r="M501" s="181"/>
      <c r="T501" s="182"/>
      <c r="AT501" s="177" t="s">
        <v>147</v>
      </c>
      <c r="AU501" s="177" t="s">
        <v>145</v>
      </c>
      <c r="AV501" s="15" t="s">
        <v>137</v>
      </c>
      <c r="AW501" s="15" t="s">
        <v>33</v>
      </c>
      <c r="AX501" s="15" t="s">
        <v>77</v>
      </c>
      <c r="AY501" s="177" t="s">
        <v>136</v>
      </c>
    </row>
    <row r="502" spans="2:65" s="12" customFormat="1" ht="11.25">
      <c r="B502" s="145"/>
      <c r="D502" s="146" t="s">
        <v>147</v>
      </c>
      <c r="E502" s="147" t="s">
        <v>1</v>
      </c>
      <c r="F502" s="148" t="s">
        <v>418</v>
      </c>
      <c r="H502" s="149">
        <v>4.87</v>
      </c>
      <c r="I502" s="150"/>
      <c r="L502" s="145"/>
      <c r="M502" s="151"/>
      <c r="T502" s="152"/>
      <c r="AT502" s="147" t="s">
        <v>147</v>
      </c>
      <c r="AU502" s="147" t="s">
        <v>145</v>
      </c>
      <c r="AV502" s="12" t="s">
        <v>145</v>
      </c>
      <c r="AW502" s="12" t="s">
        <v>33</v>
      </c>
      <c r="AX502" s="12" t="s">
        <v>77</v>
      </c>
      <c r="AY502" s="147" t="s">
        <v>136</v>
      </c>
    </row>
    <row r="503" spans="2:65" s="12" customFormat="1" ht="11.25">
      <c r="B503" s="145"/>
      <c r="D503" s="146" t="s">
        <v>147</v>
      </c>
      <c r="E503" s="147" t="s">
        <v>1</v>
      </c>
      <c r="F503" s="148" t="s">
        <v>419</v>
      </c>
      <c r="H503" s="149">
        <v>7.3079999999999998</v>
      </c>
      <c r="I503" s="150"/>
      <c r="L503" s="145"/>
      <c r="M503" s="151"/>
      <c r="T503" s="152"/>
      <c r="AT503" s="147" t="s">
        <v>147</v>
      </c>
      <c r="AU503" s="147" t="s">
        <v>145</v>
      </c>
      <c r="AV503" s="12" t="s">
        <v>145</v>
      </c>
      <c r="AW503" s="12" t="s">
        <v>33</v>
      </c>
      <c r="AX503" s="12" t="s">
        <v>77</v>
      </c>
      <c r="AY503" s="147" t="s">
        <v>136</v>
      </c>
    </row>
    <row r="504" spans="2:65" s="15" customFormat="1" ht="11.25">
      <c r="B504" s="176"/>
      <c r="D504" s="146" t="s">
        <v>147</v>
      </c>
      <c r="E504" s="177" t="s">
        <v>1</v>
      </c>
      <c r="F504" s="178" t="s">
        <v>167</v>
      </c>
      <c r="H504" s="179">
        <v>12.178000000000001</v>
      </c>
      <c r="I504" s="180"/>
      <c r="L504" s="176"/>
      <c r="M504" s="181"/>
      <c r="T504" s="182"/>
      <c r="AT504" s="177" t="s">
        <v>147</v>
      </c>
      <c r="AU504" s="177" t="s">
        <v>145</v>
      </c>
      <c r="AV504" s="15" t="s">
        <v>137</v>
      </c>
      <c r="AW504" s="15" t="s">
        <v>33</v>
      </c>
      <c r="AX504" s="15" t="s">
        <v>77</v>
      </c>
      <c r="AY504" s="177" t="s">
        <v>136</v>
      </c>
    </row>
    <row r="505" spans="2:65" s="13" customFormat="1" ht="11.25">
      <c r="B505" s="153"/>
      <c r="D505" s="146" t="s">
        <v>147</v>
      </c>
      <c r="E505" s="154" t="s">
        <v>1</v>
      </c>
      <c r="F505" s="155" t="s">
        <v>150</v>
      </c>
      <c r="H505" s="156">
        <v>145.369</v>
      </c>
      <c r="I505" s="157"/>
      <c r="L505" s="153"/>
      <c r="M505" s="158"/>
      <c r="T505" s="159"/>
      <c r="AT505" s="154" t="s">
        <v>147</v>
      </c>
      <c r="AU505" s="154" t="s">
        <v>145</v>
      </c>
      <c r="AV505" s="13" t="s">
        <v>144</v>
      </c>
      <c r="AW505" s="13" t="s">
        <v>33</v>
      </c>
      <c r="AX505" s="13" t="s">
        <v>85</v>
      </c>
      <c r="AY505" s="154" t="s">
        <v>136</v>
      </c>
    </row>
    <row r="506" spans="2:65" s="1" customFormat="1" ht="24.2" customHeight="1">
      <c r="B506" s="32"/>
      <c r="C506" s="132" t="s">
        <v>420</v>
      </c>
      <c r="D506" s="132" t="s">
        <v>139</v>
      </c>
      <c r="E506" s="133" t="s">
        <v>421</v>
      </c>
      <c r="F506" s="134" t="s">
        <v>422</v>
      </c>
      <c r="G506" s="135" t="s">
        <v>175</v>
      </c>
      <c r="H506" s="136">
        <v>286.52</v>
      </c>
      <c r="I506" s="137"/>
      <c r="J506" s="138">
        <f>ROUND(I506*H506,2)</f>
        <v>0</v>
      </c>
      <c r="K506" s="134" t="s">
        <v>143</v>
      </c>
      <c r="L506" s="32"/>
      <c r="M506" s="139" t="s">
        <v>1</v>
      </c>
      <c r="N506" s="140" t="s">
        <v>43</v>
      </c>
      <c r="P506" s="141">
        <f>O506*H506</f>
        <v>0</v>
      </c>
      <c r="Q506" s="141">
        <v>4.0000000000000003E-5</v>
      </c>
      <c r="R506" s="141">
        <f>Q506*H506</f>
        <v>1.14608E-2</v>
      </c>
      <c r="S506" s="141">
        <v>0</v>
      </c>
      <c r="T506" s="142">
        <f>S506*H506</f>
        <v>0</v>
      </c>
      <c r="AR506" s="143" t="s">
        <v>144</v>
      </c>
      <c r="AT506" s="143" t="s">
        <v>139</v>
      </c>
      <c r="AU506" s="143" t="s">
        <v>145</v>
      </c>
      <c r="AY506" s="17" t="s">
        <v>136</v>
      </c>
      <c r="BE506" s="144">
        <f>IF(N506="základní",J506,0)</f>
        <v>0</v>
      </c>
      <c r="BF506" s="144">
        <f>IF(N506="snížená",J506,0)</f>
        <v>0</v>
      </c>
      <c r="BG506" s="144">
        <f>IF(N506="zákl. přenesená",J506,0)</f>
        <v>0</v>
      </c>
      <c r="BH506" s="144">
        <f>IF(N506="sníž. přenesená",J506,0)</f>
        <v>0</v>
      </c>
      <c r="BI506" s="144">
        <f>IF(N506="nulová",J506,0)</f>
        <v>0</v>
      </c>
      <c r="BJ506" s="17" t="s">
        <v>145</v>
      </c>
      <c r="BK506" s="144">
        <f>ROUND(I506*H506,2)</f>
        <v>0</v>
      </c>
      <c r="BL506" s="17" t="s">
        <v>144</v>
      </c>
      <c r="BM506" s="143" t="s">
        <v>423</v>
      </c>
    </row>
    <row r="507" spans="2:65" s="14" customFormat="1" ht="11.25">
      <c r="B507" s="170"/>
      <c r="D507" s="146" t="s">
        <v>147</v>
      </c>
      <c r="E507" s="171" t="s">
        <v>1</v>
      </c>
      <c r="F507" s="172" t="s">
        <v>424</v>
      </c>
      <c r="H507" s="171" t="s">
        <v>1</v>
      </c>
      <c r="I507" s="173"/>
      <c r="L507" s="170"/>
      <c r="M507" s="174"/>
      <c r="T507" s="175"/>
      <c r="AT507" s="171" t="s">
        <v>147</v>
      </c>
      <c r="AU507" s="171" t="s">
        <v>145</v>
      </c>
      <c r="AV507" s="14" t="s">
        <v>85</v>
      </c>
      <c r="AW507" s="14" t="s">
        <v>33</v>
      </c>
      <c r="AX507" s="14" t="s">
        <v>77</v>
      </c>
      <c r="AY507" s="171" t="s">
        <v>136</v>
      </c>
    </row>
    <row r="508" spans="2:65" s="12" customFormat="1" ht="11.25">
      <c r="B508" s="145"/>
      <c r="D508" s="146" t="s">
        <v>147</v>
      </c>
      <c r="E508" s="147" t="s">
        <v>1</v>
      </c>
      <c r="F508" s="148" t="s">
        <v>425</v>
      </c>
      <c r="H508" s="149">
        <v>33.6</v>
      </c>
      <c r="I508" s="150"/>
      <c r="L508" s="145"/>
      <c r="M508" s="151"/>
      <c r="T508" s="152"/>
      <c r="AT508" s="147" t="s">
        <v>147</v>
      </c>
      <c r="AU508" s="147" t="s">
        <v>145</v>
      </c>
      <c r="AV508" s="12" t="s">
        <v>145</v>
      </c>
      <c r="AW508" s="12" t="s">
        <v>33</v>
      </c>
      <c r="AX508" s="12" t="s">
        <v>77</v>
      </c>
      <c r="AY508" s="147" t="s">
        <v>136</v>
      </c>
    </row>
    <row r="509" spans="2:65" s="14" customFormat="1" ht="11.25">
      <c r="B509" s="170"/>
      <c r="D509" s="146" t="s">
        <v>147</v>
      </c>
      <c r="E509" s="171" t="s">
        <v>1</v>
      </c>
      <c r="F509" s="172" t="s">
        <v>191</v>
      </c>
      <c r="H509" s="171" t="s">
        <v>1</v>
      </c>
      <c r="I509" s="173"/>
      <c r="L509" s="170"/>
      <c r="M509" s="174"/>
      <c r="T509" s="175"/>
      <c r="AT509" s="171" t="s">
        <v>147</v>
      </c>
      <c r="AU509" s="171" t="s">
        <v>145</v>
      </c>
      <c r="AV509" s="14" t="s">
        <v>85</v>
      </c>
      <c r="AW509" s="14" t="s">
        <v>33</v>
      </c>
      <c r="AX509" s="14" t="s">
        <v>77</v>
      </c>
      <c r="AY509" s="171" t="s">
        <v>136</v>
      </c>
    </row>
    <row r="510" spans="2:65" s="12" customFormat="1" ht="11.25">
      <c r="B510" s="145"/>
      <c r="D510" s="146" t="s">
        <v>147</v>
      </c>
      <c r="E510" s="147" t="s">
        <v>1</v>
      </c>
      <c r="F510" s="148" t="s">
        <v>426</v>
      </c>
      <c r="H510" s="149">
        <v>33.1</v>
      </c>
      <c r="I510" s="150"/>
      <c r="L510" s="145"/>
      <c r="M510" s="151"/>
      <c r="T510" s="152"/>
      <c r="AT510" s="147" t="s">
        <v>147</v>
      </c>
      <c r="AU510" s="147" t="s">
        <v>145</v>
      </c>
      <c r="AV510" s="12" t="s">
        <v>145</v>
      </c>
      <c r="AW510" s="12" t="s">
        <v>33</v>
      </c>
      <c r="AX510" s="12" t="s">
        <v>77</v>
      </c>
      <c r="AY510" s="147" t="s">
        <v>136</v>
      </c>
    </row>
    <row r="511" spans="2:65" s="14" customFormat="1" ht="11.25">
      <c r="B511" s="170"/>
      <c r="D511" s="146" t="s">
        <v>147</v>
      </c>
      <c r="E511" s="171" t="s">
        <v>1</v>
      </c>
      <c r="F511" s="172" t="s">
        <v>227</v>
      </c>
      <c r="H511" s="171" t="s">
        <v>1</v>
      </c>
      <c r="I511" s="173"/>
      <c r="L511" s="170"/>
      <c r="M511" s="174"/>
      <c r="T511" s="175"/>
      <c r="AT511" s="171" t="s">
        <v>147</v>
      </c>
      <c r="AU511" s="171" t="s">
        <v>145</v>
      </c>
      <c r="AV511" s="14" t="s">
        <v>85</v>
      </c>
      <c r="AW511" s="14" t="s">
        <v>33</v>
      </c>
      <c r="AX511" s="14" t="s">
        <v>77</v>
      </c>
      <c r="AY511" s="171" t="s">
        <v>136</v>
      </c>
    </row>
    <row r="512" spans="2:65" s="12" customFormat="1" ht="11.25">
      <c r="B512" s="145"/>
      <c r="D512" s="146" t="s">
        <v>147</v>
      </c>
      <c r="E512" s="147" t="s">
        <v>1</v>
      </c>
      <c r="F512" s="148" t="s">
        <v>427</v>
      </c>
      <c r="H512" s="149">
        <v>57.6</v>
      </c>
      <c r="I512" s="150"/>
      <c r="L512" s="145"/>
      <c r="M512" s="151"/>
      <c r="T512" s="152"/>
      <c r="AT512" s="147" t="s">
        <v>147</v>
      </c>
      <c r="AU512" s="147" t="s">
        <v>145</v>
      </c>
      <c r="AV512" s="12" t="s">
        <v>145</v>
      </c>
      <c r="AW512" s="12" t="s">
        <v>33</v>
      </c>
      <c r="AX512" s="12" t="s">
        <v>77</v>
      </c>
      <c r="AY512" s="147" t="s">
        <v>136</v>
      </c>
    </row>
    <row r="513" spans="2:65" s="14" customFormat="1" ht="11.25">
      <c r="B513" s="170"/>
      <c r="D513" s="146" t="s">
        <v>147</v>
      </c>
      <c r="E513" s="171" t="s">
        <v>1</v>
      </c>
      <c r="F513" s="172" t="s">
        <v>229</v>
      </c>
      <c r="H513" s="171" t="s">
        <v>1</v>
      </c>
      <c r="I513" s="173"/>
      <c r="L513" s="170"/>
      <c r="M513" s="174"/>
      <c r="T513" s="175"/>
      <c r="AT513" s="171" t="s">
        <v>147</v>
      </c>
      <c r="AU513" s="171" t="s">
        <v>145</v>
      </c>
      <c r="AV513" s="14" t="s">
        <v>85</v>
      </c>
      <c r="AW513" s="14" t="s">
        <v>33</v>
      </c>
      <c r="AX513" s="14" t="s">
        <v>77</v>
      </c>
      <c r="AY513" s="171" t="s">
        <v>136</v>
      </c>
    </row>
    <row r="514" spans="2:65" s="12" customFormat="1" ht="11.25">
      <c r="B514" s="145"/>
      <c r="D514" s="146" t="s">
        <v>147</v>
      </c>
      <c r="E514" s="147" t="s">
        <v>1</v>
      </c>
      <c r="F514" s="148" t="s">
        <v>428</v>
      </c>
      <c r="H514" s="149">
        <v>33</v>
      </c>
      <c r="I514" s="150"/>
      <c r="L514" s="145"/>
      <c r="M514" s="151"/>
      <c r="T514" s="152"/>
      <c r="AT514" s="147" t="s">
        <v>147</v>
      </c>
      <c r="AU514" s="147" t="s">
        <v>145</v>
      </c>
      <c r="AV514" s="12" t="s">
        <v>145</v>
      </c>
      <c r="AW514" s="12" t="s">
        <v>33</v>
      </c>
      <c r="AX514" s="12" t="s">
        <v>77</v>
      </c>
      <c r="AY514" s="147" t="s">
        <v>136</v>
      </c>
    </row>
    <row r="515" spans="2:65" s="12" customFormat="1" ht="11.25">
      <c r="B515" s="145"/>
      <c r="D515" s="146" t="s">
        <v>147</v>
      </c>
      <c r="E515" s="147" t="s">
        <v>1</v>
      </c>
      <c r="F515" s="148" t="s">
        <v>429</v>
      </c>
      <c r="H515" s="149">
        <v>13.7</v>
      </c>
      <c r="I515" s="150"/>
      <c r="L515" s="145"/>
      <c r="M515" s="151"/>
      <c r="T515" s="152"/>
      <c r="AT515" s="147" t="s">
        <v>147</v>
      </c>
      <c r="AU515" s="147" t="s">
        <v>145</v>
      </c>
      <c r="AV515" s="12" t="s">
        <v>145</v>
      </c>
      <c r="AW515" s="12" t="s">
        <v>33</v>
      </c>
      <c r="AX515" s="12" t="s">
        <v>77</v>
      </c>
      <c r="AY515" s="147" t="s">
        <v>136</v>
      </c>
    </row>
    <row r="516" spans="2:65" s="12" customFormat="1" ht="11.25">
      <c r="B516" s="145"/>
      <c r="D516" s="146" t="s">
        <v>147</v>
      </c>
      <c r="E516" s="147" t="s">
        <v>1</v>
      </c>
      <c r="F516" s="148" t="s">
        <v>430</v>
      </c>
      <c r="H516" s="149">
        <v>20.8</v>
      </c>
      <c r="I516" s="150"/>
      <c r="L516" s="145"/>
      <c r="M516" s="151"/>
      <c r="T516" s="152"/>
      <c r="AT516" s="147" t="s">
        <v>147</v>
      </c>
      <c r="AU516" s="147" t="s">
        <v>145</v>
      </c>
      <c r="AV516" s="12" t="s">
        <v>145</v>
      </c>
      <c r="AW516" s="12" t="s">
        <v>33</v>
      </c>
      <c r="AX516" s="12" t="s">
        <v>77</v>
      </c>
      <c r="AY516" s="147" t="s">
        <v>136</v>
      </c>
    </row>
    <row r="517" spans="2:65" s="15" customFormat="1" ht="11.25">
      <c r="B517" s="176"/>
      <c r="D517" s="146" t="s">
        <v>147</v>
      </c>
      <c r="E517" s="177" t="s">
        <v>1</v>
      </c>
      <c r="F517" s="178" t="s">
        <v>167</v>
      </c>
      <c r="H517" s="179">
        <v>191.8</v>
      </c>
      <c r="I517" s="180"/>
      <c r="L517" s="176"/>
      <c r="M517" s="181"/>
      <c r="T517" s="182"/>
      <c r="AT517" s="177" t="s">
        <v>147</v>
      </c>
      <c r="AU517" s="177" t="s">
        <v>145</v>
      </c>
      <c r="AV517" s="15" t="s">
        <v>137</v>
      </c>
      <c r="AW517" s="15" t="s">
        <v>33</v>
      </c>
      <c r="AX517" s="15" t="s">
        <v>77</v>
      </c>
      <c r="AY517" s="177" t="s">
        <v>136</v>
      </c>
    </row>
    <row r="518" spans="2:65" s="12" customFormat="1" ht="11.25">
      <c r="B518" s="145"/>
      <c r="D518" s="146" t="s">
        <v>147</v>
      </c>
      <c r="E518" s="147" t="s">
        <v>1</v>
      </c>
      <c r="F518" s="148" t="s">
        <v>431</v>
      </c>
      <c r="H518" s="149">
        <v>12.1</v>
      </c>
      <c r="I518" s="150"/>
      <c r="L518" s="145"/>
      <c r="M518" s="151"/>
      <c r="T518" s="152"/>
      <c r="AT518" s="147" t="s">
        <v>147</v>
      </c>
      <c r="AU518" s="147" t="s">
        <v>145</v>
      </c>
      <c r="AV518" s="12" t="s">
        <v>145</v>
      </c>
      <c r="AW518" s="12" t="s">
        <v>33</v>
      </c>
      <c r="AX518" s="12" t="s">
        <v>77</v>
      </c>
      <c r="AY518" s="147" t="s">
        <v>136</v>
      </c>
    </row>
    <row r="519" spans="2:65" s="12" customFormat="1" ht="11.25">
      <c r="B519" s="145"/>
      <c r="D519" s="146" t="s">
        <v>147</v>
      </c>
      <c r="E519" s="147" t="s">
        <v>1</v>
      </c>
      <c r="F519" s="148" t="s">
        <v>432</v>
      </c>
      <c r="H519" s="149">
        <v>28.18</v>
      </c>
      <c r="I519" s="150"/>
      <c r="L519" s="145"/>
      <c r="M519" s="151"/>
      <c r="T519" s="152"/>
      <c r="AT519" s="147" t="s">
        <v>147</v>
      </c>
      <c r="AU519" s="147" t="s">
        <v>145</v>
      </c>
      <c r="AV519" s="12" t="s">
        <v>145</v>
      </c>
      <c r="AW519" s="12" t="s">
        <v>33</v>
      </c>
      <c r="AX519" s="12" t="s">
        <v>77</v>
      </c>
      <c r="AY519" s="147" t="s">
        <v>136</v>
      </c>
    </row>
    <row r="520" spans="2:65" s="12" customFormat="1" ht="11.25">
      <c r="B520" s="145"/>
      <c r="D520" s="146" t="s">
        <v>147</v>
      </c>
      <c r="E520" s="147" t="s">
        <v>1</v>
      </c>
      <c r="F520" s="148" t="s">
        <v>433</v>
      </c>
      <c r="H520" s="149">
        <v>44.94</v>
      </c>
      <c r="I520" s="150"/>
      <c r="L520" s="145"/>
      <c r="M520" s="151"/>
      <c r="T520" s="152"/>
      <c r="AT520" s="147" t="s">
        <v>147</v>
      </c>
      <c r="AU520" s="147" t="s">
        <v>145</v>
      </c>
      <c r="AV520" s="12" t="s">
        <v>145</v>
      </c>
      <c r="AW520" s="12" t="s">
        <v>33</v>
      </c>
      <c r="AX520" s="12" t="s">
        <v>77</v>
      </c>
      <c r="AY520" s="147" t="s">
        <v>136</v>
      </c>
    </row>
    <row r="521" spans="2:65" s="12" customFormat="1" ht="11.25">
      <c r="B521" s="145"/>
      <c r="D521" s="146" t="s">
        <v>147</v>
      </c>
      <c r="E521" s="147" t="s">
        <v>1</v>
      </c>
      <c r="F521" s="148" t="s">
        <v>434</v>
      </c>
      <c r="H521" s="149">
        <v>9.5</v>
      </c>
      <c r="I521" s="150"/>
      <c r="L521" s="145"/>
      <c r="M521" s="151"/>
      <c r="T521" s="152"/>
      <c r="AT521" s="147" t="s">
        <v>147</v>
      </c>
      <c r="AU521" s="147" t="s">
        <v>145</v>
      </c>
      <c r="AV521" s="12" t="s">
        <v>145</v>
      </c>
      <c r="AW521" s="12" t="s">
        <v>33</v>
      </c>
      <c r="AX521" s="12" t="s">
        <v>77</v>
      </c>
      <c r="AY521" s="147" t="s">
        <v>136</v>
      </c>
    </row>
    <row r="522" spans="2:65" s="15" customFormat="1" ht="11.25">
      <c r="B522" s="176"/>
      <c r="D522" s="146" t="s">
        <v>147</v>
      </c>
      <c r="E522" s="177" t="s">
        <v>1</v>
      </c>
      <c r="F522" s="178" t="s">
        <v>167</v>
      </c>
      <c r="H522" s="179">
        <v>94.72</v>
      </c>
      <c r="I522" s="180"/>
      <c r="L522" s="176"/>
      <c r="M522" s="181"/>
      <c r="T522" s="182"/>
      <c r="AT522" s="177" t="s">
        <v>147</v>
      </c>
      <c r="AU522" s="177" t="s">
        <v>145</v>
      </c>
      <c r="AV522" s="15" t="s">
        <v>137</v>
      </c>
      <c r="AW522" s="15" t="s">
        <v>33</v>
      </c>
      <c r="AX522" s="15" t="s">
        <v>77</v>
      </c>
      <c r="AY522" s="177" t="s">
        <v>136</v>
      </c>
    </row>
    <row r="523" spans="2:65" s="13" customFormat="1" ht="11.25">
      <c r="B523" s="153"/>
      <c r="D523" s="146" t="s">
        <v>147</v>
      </c>
      <c r="E523" s="154" t="s">
        <v>1</v>
      </c>
      <c r="F523" s="155" t="s">
        <v>150</v>
      </c>
      <c r="H523" s="156">
        <v>286.52</v>
      </c>
      <c r="I523" s="157"/>
      <c r="L523" s="153"/>
      <c r="M523" s="158"/>
      <c r="T523" s="159"/>
      <c r="AT523" s="154" t="s">
        <v>147</v>
      </c>
      <c r="AU523" s="154" t="s">
        <v>145</v>
      </c>
      <c r="AV523" s="13" t="s">
        <v>144</v>
      </c>
      <c r="AW523" s="13" t="s">
        <v>33</v>
      </c>
      <c r="AX523" s="13" t="s">
        <v>85</v>
      </c>
      <c r="AY523" s="154" t="s">
        <v>136</v>
      </c>
    </row>
    <row r="524" spans="2:65" s="1" customFormat="1" ht="16.5" customHeight="1">
      <c r="B524" s="32"/>
      <c r="C524" s="132" t="s">
        <v>435</v>
      </c>
      <c r="D524" s="132" t="s">
        <v>139</v>
      </c>
      <c r="E524" s="133" t="s">
        <v>436</v>
      </c>
      <c r="F524" s="134" t="s">
        <v>437</v>
      </c>
      <c r="G524" s="135" t="s">
        <v>175</v>
      </c>
      <c r="H524" s="136">
        <v>11.52</v>
      </c>
      <c r="I524" s="137"/>
      <c r="J524" s="138">
        <f>ROUND(I524*H524,2)</f>
        <v>0</v>
      </c>
      <c r="K524" s="134" t="s">
        <v>143</v>
      </c>
      <c r="L524" s="32"/>
      <c r="M524" s="139" t="s">
        <v>1</v>
      </c>
      <c r="N524" s="140" t="s">
        <v>43</v>
      </c>
      <c r="P524" s="141">
        <f>O524*H524</f>
        <v>0</v>
      </c>
      <c r="Q524" s="141">
        <v>0</v>
      </c>
      <c r="R524" s="141">
        <f>Q524*H524</f>
        <v>0</v>
      </c>
      <c r="S524" s="141">
        <v>0</v>
      </c>
      <c r="T524" s="142">
        <f>S524*H524</f>
        <v>0</v>
      </c>
      <c r="AR524" s="143" t="s">
        <v>144</v>
      </c>
      <c r="AT524" s="143" t="s">
        <v>139</v>
      </c>
      <c r="AU524" s="143" t="s">
        <v>145</v>
      </c>
      <c r="AY524" s="17" t="s">
        <v>136</v>
      </c>
      <c r="BE524" s="144">
        <f>IF(N524="základní",J524,0)</f>
        <v>0</v>
      </c>
      <c r="BF524" s="144">
        <f>IF(N524="snížená",J524,0)</f>
        <v>0</v>
      </c>
      <c r="BG524" s="144">
        <f>IF(N524="zákl. přenesená",J524,0)</f>
        <v>0</v>
      </c>
      <c r="BH524" s="144">
        <f>IF(N524="sníž. přenesená",J524,0)</f>
        <v>0</v>
      </c>
      <c r="BI524" s="144">
        <f>IF(N524="nulová",J524,0)</f>
        <v>0</v>
      </c>
      <c r="BJ524" s="17" t="s">
        <v>145</v>
      </c>
      <c r="BK524" s="144">
        <f>ROUND(I524*H524,2)</f>
        <v>0</v>
      </c>
      <c r="BL524" s="17" t="s">
        <v>144</v>
      </c>
      <c r="BM524" s="143" t="s">
        <v>438</v>
      </c>
    </row>
    <row r="525" spans="2:65" s="12" customFormat="1" ht="11.25">
      <c r="B525" s="145"/>
      <c r="D525" s="146" t="s">
        <v>147</v>
      </c>
      <c r="E525" s="147" t="s">
        <v>1</v>
      </c>
      <c r="F525" s="148" t="s">
        <v>439</v>
      </c>
      <c r="H525" s="149">
        <v>1.44</v>
      </c>
      <c r="I525" s="150"/>
      <c r="L525" s="145"/>
      <c r="M525" s="151"/>
      <c r="T525" s="152"/>
      <c r="AT525" s="147" t="s">
        <v>147</v>
      </c>
      <c r="AU525" s="147" t="s">
        <v>145</v>
      </c>
      <c r="AV525" s="12" t="s">
        <v>145</v>
      </c>
      <c r="AW525" s="12" t="s">
        <v>33</v>
      </c>
      <c r="AX525" s="12" t="s">
        <v>77</v>
      </c>
      <c r="AY525" s="147" t="s">
        <v>136</v>
      </c>
    </row>
    <row r="526" spans="2:65" s="12" customFormat="1" ht="11.25">
      <c r="B526" s="145"/>
      <c r="D526" s="146" t="s">
        <v>147</v>
      </c>
      <c r="E526" s="147" t="s">
        <v>1</v>
      </c>
      <c r="F526" s="148" t="s">
        <v>440</v>
      </c>
      <c r="H526" s="149">
        <v>1.44</v>
      </c>
      <c r="I526" s="150"/>
      <c r="L526" s="145"/>
      <c r="M526" s="151"/>
      <c r="T526" s="152"/>
      <c r="AT526" s="147" t="s">
        <v>147</v>
      </c>
      <c r="AU526" s="147" t="s">
        <v>145</v>
      </c>
      <c r="AV526" s="12" t="s">
        <v>145</v>
      </c>
      <c r="AW526" s="12" t="s">
        <v>33</v>
      </c>
      <c r="AX526" s="12" t="s">
        <v>77</v>
      </c>
      <c r="AY526" s="147" t="s">
        <v>136</v>
      </c>
    </row>
    <row r="527" spans="2:65" s="12" customFormat="1" ht="11.25">
      <c r="B527" s="145"/>
      <c r="D527" s="146" t="s">
        <v>147</v>
      </c>
      <c r="E527" s="147" t="s">
        <v>1</v>
      </c>
      <c r="F527" s="148" t="s">
        <v>441</v>
      </c>
      <c r="H527" s="149">
        <v>1.44</v>
      </c>
      <c r="I527" s="150"/>
      <c r="L527" s="145"/>
      <c r="M527" s="151"/>
      <c r="T527" s="152"/>
      <c r="AT527" s="147" t="s">
        <v>147</v>
      </c>
      <c r="AU527" s="147" t="s">
        <v>145</v>
      </c>
      <c r="AV527" s="12" t="s">
        <v>145</v>
      </c>
      <c r="AW527" s="12" t="s">
        <v>33</v>
      </c>
      <c r="AX527" s="12" t="s">
        <v>77</v>
      </c>
      <c r="AY527" s="147" t="s">
        <v>136</v>
      </c>
    </row>
    <row r="528" spans="2:65" s="12" customFormat="1" ht="11.25">
      <c r="B528" s="145"/>
      <c r="D528" s="146" t="s">
        <v>147</v>
      </c>
      <c r="E528" s="147" t="s">
        <v>1</v>
      </c>
      <c r="F528" s="148" t="s">
        <v>442</v>
      </c>
      <c r="H528" s="149">
        <v>1.44</v>
      </c>
      <c r="I528" s="150"/>
      <c r="L528" s="145"/>
      <c r="M528" s="151"/>
      <c r="T528" s="152"/>
      <c r="AT528" s="147" t="s">
        <v>147</v>
      </c>
      <c r="AU528" s="147" t="s">
        <v>145</v>
      </c>
      <c r="AV528" s="12" t="s">
        <v>145</v>
      </c>
      <c r="AW528" s="12" t="s">
        <v>33</v>
      </c>
      <c r="AX528" s="12" t="s">
        <v>77</v>
      </c>
      <c r="AY528" s="147" t="s">
        <v>136</v>
      </c>
    </row>
    <row r="529" spans="2:65" s="15" customFormat="1" ht="11.25">
      <c r="B529" s="176"/>
      <c r="D529" s="146" t="s">
        <v>147</v>
      </c>
      <c r="E529" s="177" t="s">
        <v>1</v>
      </c>
      <c r="F529" s="178" t="s">
        <v>167</v>
      </c>
      <c r="H529" s="179">
        <v>5.76</v>
      </c>
      <c r="I529" s="180"/>
      <c r="L529" s="176"/>
      <c r="M529" s="181"/>
      <c r="T529" s="182"/>
      <c r="AT529" s="177" t="s">
        <v>147</v>
      </c>
      <c r="AU529" s="177" t="s">
        <v>145</v>
      </c>
      <c r="AV529" s="15" t="s">
        <v>137</v>
      </c>
      <c r="AW529" s="15" t="s">
        <v>33</v>
      </c>
      <c r="AX529" s="15" t="s">
        <v>77</v>
      </c>
      <c r="AY529" s="177" t="s">
        <v>136</v>
      </c>
    </row>
    <row r="530" spans="2:65" s="12" customFormat="1" ht="11.25">
      <c r="B530" s="145"/>
      <c r="D530" s="146" t="s">
        <v>147</v>
      </c>
      <c r="E530" s="147" t="s">
        <v>1</v>
      </c>
      <c r="F530" s="148" t="s">
        <v>443</v>
      </c>
      <c r="H530" s="149">
        <v>1.44</v>
      </c>
      <c r="I530" s="150"/>
      <c r="L530" s="145"/>
      <c r="M530" s="151"/>
      <c r="T530" s="152"/>
      <c r="AT530" s="147" t="s">
        <v>147</v>
      </c>
      <c r="AU530" s="147" t="s">
        <v>145</v>
      </c>
      <c r="AV530" s="12" t="s">
        <v>145</v>
      </c>
      <c r="AW530" s="12" t="s">
        <v>33</v>
      </c>
      <c r="AX530" s="12" t="s">
        <v>77</v>
      </c>
      <c r="AY530" s="147" t="s">
        <v>136</v>
      </c>
    </row>
    <row r="531" spans="2:65" s="12" customFormat="1" ht="11.25">
      <c r="B531" s="145"/>
      <c r="D531" s="146" t="s">
        <v>147</v>
      </c>
      <c r="E531" s="147" t="s">
        <v>1</v>
      </c>
      <c r="F531" s="148" t="s">
        <v>444</v>
      </c>
      <c r="H531" s="149">
        <v>1.44</v>
      </c>
      <c r="I531" s="150"/>
      <c r="L531" s="145"/>
      <c r="M531" s="151"/>
      <c r="T531" s="152"/>
      <c r="AT531" s="147" t="s">
        <v>147</v>
      </c>
      <c r="AU531" s="147" t="s">
        <v>145</v>
      </c>
      <c r="AV531" s="12" t="s">
        <v>145</v>
      </c>
      <c r="AW531" s="12" t="s">
        <v>33</v>
      </c>
      <c r="AX531" s="12" t="s">
        <v>77</v>
      </c>
      <c r="AY531" s="147" t="s">
        <v>136</v>
      </c>
    </row>
    <row r="532" spans="2:65" s="12" customFormat="1" ht="11.25">
      <c r="B532" s="145"/>
      <c r="D532" s="146" t="s">
        <v>147</v>
      </c>
      <c r="E532" s="147" t="s">
        <v>1</v>
      </c>
      <c r="F532" s="148" t="s">
        <v>445</v>
      </c>
      <c r="H532" s="149">
        <v>1.44</v>
      </c>
      <c r="I532" s="150"/>
      <c r="L532" s="145"/>
      <c r="M532" s="151"/>
      <c r="T532" s="152"/>
      <c r="AT532" s="147" t="s">
        <v>147</v>
      </c>
      <c r="AU532" s="147" t="s">
        <v>145</v>
      </c>
      <c r="AV532" s="12" t="s">
        <v>145</v>
      </c>
      <c r="AW532" s="12" t="s">
        <v>33</v>
      </c>
      <c r="AX532" s="12" t="s">
        <v>77</v>
      </c>
      <c r="AY532" s="147" t="s">
        <v>136</v>
      </c>
    </row>
    <row r="533" spans="2:65" s="12" customFormat="1" ht="11.25">
      <c r="B533" s="145"/>
      <c r="D533" s="146" t="s">
        <v>147</v>
      </c>
      <c r="E533" s="147" t="s">
        <v>1</v>
      </c>
      <c r="F533" s="148" t="s">
        <v>446</v>
      </c>
      <c r="H533" s="149">
        <v>1.44</v>
      </c>
      <c r="I533" s="150"/>
      <c r="L533" s="145"/>
      <c r="M533" s="151"/>
      <c r="T533" s="152"/>
      <c r="AT533" s="147" t="s">
        <v>147</v>
      </c>
      <c r="AU533" s="147" t="s">
        <v>145</v>
      </c>
      <c r="AV533" s="12" t="s">
        <v>145</v>
      </c>
      <c r="AW533" s="12" t="s">
        <v>33</v>
      </c>
      <c r="AX533" s="12" t="s">
        <v>77</v>
      </c>
      <c r="AY533" s="147" t="s">
        <v>136</v>
      </c>
    </row>
    <row r="534" spans="2:65" s="15" customFormat="1" ht="11.25">
      <c r="B534" s="176"/>
      <c r="D534" s="146" t="s">
        <v>147</v>
      </c>
      <c r="E534" s="177" t="s">
        <v>1</v>
      </c>
      <c r="F534" s="178" t="s">
        <v>167</v>
      </c>
      <c r="H534" s="179">
        <v>5.76</v>
      </c>
      <c r="I534" s="180"/>
      <c r="L534" s="176"/>
      <c r="M534" s="181"/>
      <c r="T534" s="182"/>
      <c r="AT534" s="177" t="s">
        <v>147</v>
      </c>
      <c r="AU534" s="177" t="s">
        <v>145</v>
      </c>
      <c r="AV534" s="15" t="s">
        <v>137</v>
      </c>
      <c r="AW534" s="15" t="s">
        <v>33</v>
      </c>
      <c r="AX534" s="15" t="s">
        <v>77</v>
      </c>
      <c r="AY534" s="177" t="s">
        <v>136</v>
      </c>
    </row>
    <row r="535" spans="2:65" s="13" customFormat="1" ht="11.25">
      <c r="B535" s="153"/>
      <c r="D535" s="146" t="s">
        <v>147</v>
      </c>
      <c r="E535" s="154" t="s">
        <v>1</v>
      </c>
      <c r="F535" s="155" t="s">
        <v>150</v>
      </c>
      <c r="H535" s="156">
        <v>11.52</v>
      </c>
      <c r="I535" s="157"/>
      <c r="L535" s="153"/>
      <c r="M535" s="158"/>
      <c r="T535" s="159"/>
      <c r="AT535" s="154" t="s">
        <v>147</v>
      </c>
      <c r="AU535" s="154" t="s">
        <v>145</v>
      </c>
      <c r="AV535" s="13" t="s">
        <v>144</v>
      </c>
      <c r="AW535" s="13" t="s">
        <v>33</v>
      </c>
      <c r="AX535" s="13" t="s">
        <v>85</v>
      </c>
      <c r="AY535" s="154" t="s">
        <v>136</v>
      </c>
    </row>
    <row r="536" spans="2:65" s="1" customFormat="1" ht="24.2" customHeight="1">
      <c r="B536" s="32"/>
      <c r="C536" s="132" t="s">
        <v>447</v>
      </c>
      <c r="D536" s="132" t="s">
        <v>139</v>
      </c>
      <c r="E536" s="133" t="s">
        <v>448</v>
      </c>
      <c r="F536" s="134" t="s">
        <v>449</v>
      </c>
      <c r="G536" s="135" t="s">
        <v>175</v>
      </c>
      <c r="H536" s="136">
        <v>11.416</v>
      </c>
      <c r="I536" s="137"/>
      <c r="J536" s="138">
        <f>ROUND(I536*H536,2)</f>
        <v>0</v>
      </c>
      <c r="K536" s="134" t="s">
        <v>143</v>
      </c>
      <c r="L536" s="32"/>
      <c r="M536" s="139" t="s">
        <v>1</v>
      </c>
      <c r="N536" s="140" t="s">
        <v>43</v>
      </c>
      <c r="P536" s="141">
        <f>O536*H536</f>
        <v>0</v>
      </c>
      <c r="Q536" s="141">
        <v>0</v>
      </c>
      <c r="R536" s="141">
        <f>Q536*H536</f>
        <v>0</v>
      </c>
      <c r="S536" s="141">
        <v>0.128</v>
      </c>
      <c r="T536" s="142">
        <f>S536*H536</f>
        <v>1.4612480000000001</v>
      </c>
      <c r="AR536" s="143" t="s">
        <v>144</v>
      </c>
      <c r="AT536" s="143" t="s">
        <v>139</v>
      </c>
      <c r="AU536" s="143" t="s">
        <v>145</v>
      </c>
      <c r="AY536" s="17" t="s">
        <v>136</v>
      </c>
      <c r="BE536" s="144">
        <f>IF(N536="základní",J536,0)</f>
        <v>0</v>
      </c>
      <c r="BF536" s="144">
        <f>IF(N536="snížená",J536,0)</f>
        <v>0</v>
      </c>
      <c r="BG536" s="144">
        <f>IF(N536="zákl. přenesená",J536,0)</f>
        <v>0</v>
      </c>
      <c r="BH536" s="144">
        <f>IF(N536="sníž. přenesená",J536,0)</f>
        <v>0</v>
      </c>
      <c r="BI536" s="144">
        <f>IF(N536="nulová",J536,0)</f>
        <v>0</v>
      </c>
      <c r="BJ536" s="17" t="s">
        <v>145</v>
      </c>
      <c r="BK536" s="144">
        <f>ROUND(I536*H536,2)</f>
        <v>0</v>
      </c>
      <c r="BL536" s="17" t="s">
        <v>144</v>
      </c>
      <c r="BM536" s="143" t="s">
        <v>450</v>
      </c>
    </row>
    <row r="537" spans="2:65" s="14" customFormat="1" ht="11.25">
      <c r="B537" s="170"/>
      <c r="D537" s="146" t="s">
        <v>147</v>
      </c>
      <c r="E537" s="171" t="s">
        <v>1</v>
      </c>
      <c r="F537" s="172" t="s">
        <v>451</v>
      </c>
      <c r="H537" s="171" t="s">
        <v>1</v>
      </c>
      <c r="I537" s="173"/>
      <c r="L537" s="170"/>
      <c r="M537" s="174"/>
      <c r="T537" s="175"/>
      <c r="AT537" s="171" t="s">
        <v>147</v>
      </c>
      <c r="AU537" s="171" t="s">
        <v>145</v>
      </c>
      <c r="AV537" s="14" t="s">
        <v>85</v>
      </c>
      <c r="AW537" s="14" t="s">
        <v>33</v>
      </c>
      <c r="AX537" s="14" t="s">
        <v>77</v>
      </c>
      <c r="AY537" s="171" t="s">
        <v>136</v>
      </c>
    </row>
    <row r="538" spans="2:65" s="12" customFormat="1" ht="11.25">
      <c r="B538" s="145"/>
      <c r="D538" s="146" t="s">
        <v>147</v>
      </c>
      <c r="E538" s="147" t="s">
        <v>1</v>
      </c>
      <c r="F538" s="148" t="s">
        <v>452</v>
      </c>
      <c r="H538" s="149">
        <v>6.0620000000000003</v>
      </c>
      <c r="I538" s="150"/>
      <c r="L538" s="145"/>
      <c r="M538" s="151"/>
      <c r="T538" s="152"/>
      <c r="AT538" s="147" t="s">
        <v>147</v>
      </c>
      <c r="AU538" s="147" t="s">
        <v>145</v>
      </c>
      <c r="AV538" s="12" t="s">
        <v>145</v>
      </c>
      <c r="AW538" s="12" t="s">
        <v>33</v>
      </c>
      <c r="AX538" s="12" t="s">
        <v>77</v>
      </c>
      <c r="AY538" s="147" t="s">
        <v>136</v>
      </c>
    </row>
    <row r="539" spans="2:65" s="14" customFormat="1" ht="11.25">
      <c r="B539" s="170"/>
      <c r="D539" s="146" t="s">
        <v>147</v>
      </c>
      <c r="E539" s="171" t="s">
        <v>1</v>
      </c>
      <c r="F539" s="172" t="s">
        <v>169</v>
      </c>
      <c r="H539" s="171" t="s">
        <v>1</v>
      </c>
      <c r="I539" s="173"/>
      <c r="L539" s="170"/>
      <c r="M539" s="174"/>
      <c r="T539" s="175"/>
      <c r="AT539" s="171" t="s">
        <v>147</v>
      </c>
      <c r="AU539" s="171" t="s">
        <v>145</v>
      </c>
      <c r="AV539" s="14" t="s">
        <v>85</v>
      </c>
      <c r="AW539" s="14" t="s">
        <v>33</v>
      </c>
      <c r="AX539" s="14" t="s">
        <v>77</v>
      </c>
      <c r="AY539" s="171" t="s">
        <v>136</v>
      </c>
    </row>
    <row r="540" spans="2:65" s="12" customFormat="1" ht="11.25">
      <c r="B540" s="145"/>
      <c r="D540" s="146" t="s">
        <v>147</v>
      </c>
      <c r="E540" s="147" t="s">
        <v>1</v>
      </c>
      <c r="F540" s="148" t="s">
        <v>453</v>
      </c>
      <c r="H540" s="149">
        <v>5.3540000000000001</v>
      </c>
      <c r="I540" s="150"/>
      <c r="L540" s="145"/>
      <c r="M540" s="151"/>
      <c r="T540" s="152"/>
      <c r="AT540" s="147" t="s">
        <v>147</v>
      </c>
      <c r="AU540" s="147" t="s">
        <v>145</v>
      </c>
      <c r="AV540" s="12" t="s">
        <v>145</v>
      </c>
      <c r="AW540" s="12" t="s">
        <v>33</v>
      </c>
      <c r="AX540" s="12" t="s">
        <v>77</v>
      </c>
      <c r="AY540" s="147" t="s">
        <v>136</v>
      </c>
    </row>
    <row r="541" spans="2:65" s="13" customFormat="1" ht="11.25">
      <c r="B541" s="153"/>
      <c r="D541" s="146" t="s">
        <v>147</v>
      </c>
      <c r="E541" s="154" t="s">
        <v>1</v>
      </c>
      <c r="F541" s="155" t="s">
        <v>150</v>
      </c>
      <c r="H541" s="156">
        <v>11.416</v>
      </c>
      <c r="I541" s="157"/>
      <c r="L541" s="153"/>
      <c r="M541" s="158"/>
      <c r="T541" s="159"/>
      <c r="AT541" s="154" t="s">
        <v>147</v>
      </c>
      <c r="AU541" s="154" t="s">
        <v>145</v>
      </c>
      <c r="AV541" s="13" t="s">
        <v>144</v>
      </c>
      <c r="AW541" s="13" t="s">
        <v>33</v>
      </c>
      <c r="AX541" s="13" t="s">
        <v>85</v>
      </c>
      <c r="AY541" s="154" t="s">
        <v>136</v>
      </c>
    </row>
    <row r="542" spans="2:65" s="1" customFormat="1" ht="24.2" customHeight="1">
      <c r="B542" s="32"/>
      <c r="C542" s="132" t="s">
        <v>454</v>
      </c>
      <c r="D542" s="132" t="s">
        <v>139</v>
      </c>
      <c r="E542" s="133" t="s">
        <v>455</v>
      </c>
      <c r="F542" s="134" t="s">
        <v>456</v>
      </c>
      <c r="G542" s="135" t="s">
        <v>175</v>
      </c>
      <c r="H542" s="136">
        <v>11.52</v>
      </c>
      <c r="I542" s="137"/>
      <c r="J542" s="138">
        <f>ROUND(I542*H542,2)</f>
        <v>0</v>
      </c>
      <c r="K542" s="134" t="s">
        <v>143</v>
      </c>
      <c r="L542" s="32"/>
      <c r="M542" s="139" t="s">
        <v>1</v>
      </c>
      <c r="N542" s="140" t="s">
        <v>43</v>
      </c>
      <c r="P542" s="141">
        <f>O542*H542</f>
        <v>0</v>
      </c>
      <c r="Q542" s="141">
        <v>0</v>
      </c>
      <c r="R542" s="141">
        <f>Q542*H542</f>
        <v>0</v>
      </c>
      <c r="S542" s="141">
        <v>0.09</v>
      </c>
      <c r="T542" s="142">
        <f>S542*H542</f>
        <v>1.0367999999999999</v>
      </c>
      <c r="AR542" s="143" t="s">
        <v>144</v>
      </c>
      <c r="AT542" s="143" t="s">
        <v>139</v>
      </c>
      <c r="AU542" s="143" t="s">
        <v>145</v>
      </c>
      <c r="AY542" s="17" t="s">
        <v>136</v>
      </c>
      <c r="BE542" s="144">
        <f>IF(N542="základní",J542,0)</f>
        <v>0</v>
      </c>
      <c r="BF542" s="144">
        <f>IF(N542="snížená",J542,0)</f>
        <v>0</v>
      </c>
      <c r="BG542" s="144">
        <f>IF(N542="zákl. přenesená",J542,0)</f>
        <v>0</v>
      </c>
      <c r="BH542" s="144">
        <f>IF(N542="sníž. přenesená",J542,0)</f>
        <v>0</v>
      </c>
      <c r="BI542" s="144">
        <f>IF(N542="nulová",J542,0)</f>
        <v>0</v>
      </c>
      <c r="BJ542" s="17" t="s">
        <v>145</v>
      </c>
      <c r="BK542" s="144">
        <f>ROUND(I542*H542,2)</f>
        <v>0</v>
      </c>
      <c r="BL542" s="17" t="s">
        <v>144</v>
      </c>
      <c r="BM542" s="143" t="s">
        <v>457</v>
      </c>
    </row>
    <row r="543" spans="2:65" s="12" customFormat="1" ht="11.25">
      <c r="B543" s="145"/>
      <c r="D543" s="146" t="s">
        <v>147</v>
      </c>
      <c r="E543" s="147" t="s">
        <v>1</v>
      </c>
      <c r="F543" s="148" t="s">
        <v>458</v>
      </c>
      <c r="H543" s="149">
        <v>1.44</v>
      </c>
      <c r="I543" s="150"/>
      <c r="L543" s="145"/>
      <c r="M543" s="151"/>
      <c r="T543" s="152"/>
      <c r="AT543" s="147" t="s">
        <v>147</v>
      </c>
      <c r="AU543" s="147" t="s">
        <v>145</v>
      </c>
      <c r="AV543" s="12" t="s">
        <v>145</v>
      </c>
      <c r="AW543" s="12" t="s">
        <v>33</v>
      </c>
      <c r="AX543" s="12" t="s">
        <v>77</v>
      </c>
      <c r="AY543" s="147" t="s">
        <v>136</v>
      </c>
    </row>
    <row r="544" spans="2:65" s="12" customFormat="1" ht="11.25">
      <c r="B544" s="145"/>
      <c r="D544" s="146" t="s">
        <v>147</v>
      </c>
      <c r="E544" s="147" t="s">
        <v>1</v>
      </c>
      <c r="F544" s="148" t="s">
        <v>459</v>
      </c>
      <c r="H544" s="149">
        <v>1.44</v>
      </c>
      <c r="I544" s="150"/>
      <c r="L544" s="145"/>
      <c r="M544" s="151"/>
      <c r="T544" s="152"/>
      <c r="AT544" s="147" t="s">
        <v>147</v>
      </c>
      <c r="AU544" s="147" t="s">
        <v>145</v>
      </c>
      <c r="AV544" s="12" t="s">
        <v>145</v>
      </c>
      <c r="AW544" s="12" t="s">
        <v>33</v>
      </c>
      <c r="AX544" s="12" t="s">
        <v>77</v>
      </c>
      <c r="AY544" s="147" t="s">
        <v>136</v>
      </c>
    </row>
    <row r="545" spans="2:65" s="12" customFormat="1" ht="11.25">
      <c r="B545" s="145"/>
      <c r="D545" s="146" t="s">
        <v>147</v>
      </c>
      <c r="E545" s="147" t="s">
        <v>1</v>
      </c>
      <c r="F545" s="148" t="s">
        <v>460</v>
      </c>
      <c r="H545" s="149">
        <v>1.44</v>
      </c>
      <c r="I545" s="150"/>
      <c r="L545" s="145"/>
      <c r="M545" s="151"/>
      <c r="T545" s="152"/>
      <c r="AT545" s="147" t="s">
        <v>147</v>
      </c>
      <c r="AU545" s="147" t="s">
        <v>145</v>
      </c>
      <c r="AV545" s="12" t="s">
        <v>145</v>
      </c>
      <c r="AW545" s="12" t="s">
        <v>33</v>
      </c>
      <c r="AX545" s="12" t="s">
        <v>77</v>
      </c>
      <c r="AY545" s="147" t="s">
        <v>136</v>
      </c>
    </row>
    <row r="546" spans="2:65" s="12" customFormat="1" ht="11.25">
      <c r="B546" s="145"/>
      <c r="D546" s="146" t="s">
        <v>147</v>
      </c>
      <c r="E546" s="147" t="s">
        <v>1</v>
      </c>
      <c r="F546" s="148" t="s">
        <v>461</v>
      </c>
      <c r="H546" s="149">
        <v>1.44</v>
      </c>
      <c r="I546" s="150"/>
      <c r="L546" s="145"/>
      <c r="M546" s="151"/>
      <c r="T546" s="152"/>
      <c r="AT546" s="147" t="s">
        <v>147</v>
      </c>
      <c r="AU546" s="147" t="s">
        <v>145</v>
      </c>
      <c r="AV546" s="12" t="s">
        <v>145</v>
      </c>
      <c r="AW546" s="12" t="s">
        <v>33</v>
      </c>
      <c r="AX546" s="12" t="s">
        <v>77</v>
      </c>
      <c r="AY546" s="147" t="s">
        <v>136</v>
      </c>
    </row>
    <row r="547" spans="2:65" s="15" customFormat="1" ht="11.25">
      <c r="B547" s="176"/>
      <c r="D547" s="146" t="s">
        <v>147</v>
      </c>
      <c r="E547" s="177" t="s">
        <v>1</v>
      </c>
      <c r="F547" s="178" t="s">
        <v>167</v>
      </c>
      <c r="H547" s="179">
        <v>5.76</v>
      </c>
      <c r="I547" s="180"/>
      <c r="L547" s="176"/>
      <c r="M547" s="181"/>
      <c r="T547" s="182"/>
      <c r="AT547" s="177" t="s">
        <v>147</v>
      </c>
      <c r="AU547" s="177" t="s">
        <v>145</v>
      </c>
      <c r="AV547" s="15" t="s">
        <v>137</v>
      </c>
      <c r="AW547" s="15" t="s">
        <v>33</v>
      </c>
      <c r="AX547" s="15" t="s">
        <v>77</v>
      </c>
      <c r="AY547" s="177" t="s">
        <v>136</v>
      </c>
    </row>
    <row r="548" spans="2:65" s="12" customFormat="1" ht="11.25">
      <c r="B548" s="145"/>
      <c r="D548" s="146" t="s">
        <v>147</v>
      </c>
      <c r="E548" s="147" t="s">
        <v>1</v>
      </c>
      <c r="F548" s="148" t="s">
        <v>462</v>
      </c>
      <c r="H548" s="149">
        <v>1.44</v>
      </c>
      <c r="I548" s="150"/>
      <c r="L548" s="145"/>
      <c r="M548" s="151"/>
      <c r="T548" s="152"/>
      <c r="AT548" s="147" t="s">
        <v>147</v>
      </c>
      <c r="AU548" s="147" t="s">
        <v>145</v>
      </c>
      <c r="AV548" s="12" t="s">
        <v>145</v>
      </c>
      <c r="AW548" s="12" t="s">
        <v>33</v>
      </c>
      <c r="AX548" s="12" t="s">
        <v>77</v>
      </c>
      <c r="AY548" s="147" t="s">
        <v>136</v>
      </c>
    </row>
    <row r="549" spans="2:65" s="12" customFormat="1" ht="11.25">
      <c r="B549" s="145"/>
      <c r="D549" s="146" t="s">
        <v>147</v>
      </c>
      <c r="E549" s="147" t="s">
        <v>1</v>
      </c>
      <c r="F549" s="148" t="s">
        <v>463</v>
      </c>
      <c r="H549" s="149">
        <v>1.44</v>
      </c>
      <c r="I549" s="150"/>
      <c r="L549" s="145"/>
      <c r="M549" s="151"/>
      <c r="T549" s="152"/>
      <c r="AT549" s="147" t="s">
        <v>147</v>
      </c>
      <c r="AU549" s="147" t="s">
        <v>145</v>
      </c>
      <c r="AV549" s="12" t="s">
        <v>145</v>
      </c>
      <c r="AW549" s="12" t="s">
        <v>33</v>
      </c>
      <c r="AX549" s="12" t="s">
        <v>77</v>
      </c>
      <c r="AY549" s="147" t="s">
        <v>136</v>
      </c>
    </row>
    <row r="550" spans="2:65" s="12" customFormat="1" ht="11.25">
      <c r="B550" s="145"/>
      <c r="D550" s="146" t="s">
        <v>147</v>
      </c>
      <c r="E550" s="147" t="s">
        <v>1</v>
      </c>
      <c r="F550" s="148" t="s">
        <v>464</v>
      </c>
      <c r="H550" s="149">
        <v>1.44</v>
      </c>
      <c r="I550" s="150"/>
      <c r="L550" s="145"/>
      <c r="M550" s="151"/>
      <c r="T550" s="152"/>
      <c r="AT550" s="147" t="s">
        <v>147</v>
      </c>
      <c r="AU550" s="147" t="s">
        <v>145</v>
      </c>
      <c r="AV550" s="12" t="s">
        <v>145</v>
      </c>
      <c r="AW550" s="12" t="s">
        <v>33</v>
      </c>
      <c r="AX550" s="12" t="s">
        <v>77</v>
      </c>
      <c r="AY550" s="147" t="s">
        <v>136</v>
      </c>
    </row>
    <row r="551" spans="2:65" s="12" customFormat="1" ht="11.25">
      <c r="B551" s="145"/>
      <c r="D551" s="146" t="s">
        <v>147</v>
      </c>
      <c r="E551" s="147" t="s">
        <v>1</v>
      </c>
      <c r="F551" s="148" t="s">
        <v>465</v>
      </c>
      <c r="H551" s="149">
        <v>1.44</v>
      </c>
      <c r="I551" s="150"/>
      <c r="L551" s="145"/>
      <c r="M551" s="151"/>
      <c r="T551" s="152"/>
      <c r="AT551" s="147" t="s">
        <v>147</v>
      </c>
      <c r="AU551" s="147" t="s">
        <v>145</v>
      </c>
      <c r="AV551" s="12" t="s">
        <v>145</v>
      </c>
      <c r="AW551" s="12" t="s">
        <v>33</v>
      </c>
      <c r="AX551" s="12" t="s">
        <v>77</v>
      </c>
      <c r="AY551" s="147" t="s">
        <v>136</v>
      </c>
    </row>
    <row r="552" spans="2:65" s="15" customFormat="1" ht="11.25">
      <c r="B552" s="176"/>
      <c r="D552" s="146" t="s">
        <v>147</v>
      </c>
      <c r="E552" s="177" t="s">
        <v>1</v>
      </c>
      <c r="F552" s="178" t="s">
        <v>167</v>
      </c>
      <c r="H552" s="179">
        <v>5.76</v>
      </c>
      <c r="I552" s="180"/>
      <c r="L552" s="176"/>
      <c r="M552" s="181"/>
      <c r="T552" s="182"/>
      <c r="AT552" s="177" t="s">
        <v>147</v>
      </c>
      <c r="AU552" s="177" t="s">
        <v>145</v>
      </c>
      <c r="AV552" s="15" t="s">
        <v>137</v>
      </c>
      <c r="AW552" s="15" t="s">
        <v>33</v>
      </c>
      <c r="AX552" s="15" t="s">
        <v>77</v>
      </c>
      <c r="AY552" s="177" t="s">
        <v>136</v>
      </c>
    </row>
    <row r="553" spans="2:65" s="13" customFormat="1" ht="11.25">
      <c r="B553" s="153"/>
      <c r="D553" s="146" t="s">
        <v>147</v>
      </c>
      <c r="E553" s="154" t="s">
        <v>1</v>
      </c>
      <c r="F553" s="155" t="s">
        <v>150</v>
      </c>
      <c r="H553" s="156">
        <v>11.52</v>
      </c>
      <c r="I553" s="157"/>
      <c r="L553" s="153"/>
      <c r="M553" s="158"/>
      <c r="T553" s="159"/>
      <c r="AT553" s="154" t="s">
        <v>147</v>
      </c>
      <c r="AU553" s="154" t="s">
        <v>145</v>
      </c>
      <c r="AV553" s="13" t="s">
        <v>144</v>
      </c>
      <c r="AW553" s="13" t="s">
        <v>33</v>
      </c>
      <c r="AX553" s="13" t="s">
        <v>85</v>
      </c>
      <c r="AY553" s="154" t="s">
        <v>136</v>
      </c>
    </row>
    <row r="554" spans="2:65" s="1" customFormat="1" ht="24.2" customHeight="1">
      <c r="B554" s="32"/>
      <c r="C554" s="132" t="s">
        <v>466</v>
      </c>
      <c r="D554" s="132" t="s">
        <v>139</v>
      </c>
      <c r="E554" s="133" t="s">
        <v>467</v>
      </c>
      <c r="F554" s="134" t="s">
        <v>468</v>
      </c>
      <c r="G554" s="135" t="s">
        <v>175</v>
      </c>
      <c r="H554" s="136">
        <v>1.347</v>
      </c>
      <c r="I554" s="137"/>
      <c r="J554" s="138">
        <f>ROUND(I554*H554,2)</f>
        <v>0</v>
      </c>
      <c r="K554" s="134" t="s">
        <v>143</v>
      </c>
      <c r="L554" s="32"/>
      <c r="M554" s="139" t="s">
        <v>1</v>
      </c>
      <c r="N554" s="140" t="s">
        <v>43</v>
      </c>
      <c r="P554" s="141">
        <f>O554*H554</f>
        <v>0</v>
      </c>
      <c r="Q554" s="141">
        <v>0</v>
      </c>
      <c r="R554" s="141">
        <f>Q554*H554</f>
        <v>0</v>
      </c>
      <c r="S554" s="141">
        <v>3.5000000000000003E-2</v>
      </c>
      <c r="T554" s="142">
        <f>S554*H554</f>
        <v>4.7145000000000006E-2</v>
      </c>
      <c r="AR554" s="143" t="s">
        <v>144</v>
      </c>
      <c r="AT554" s="143" t="s">
        <v>139</v>
      </c>
      <c r="AU554" s="143" t="s">
        <v>145</v>
      </c>
      <c r="AY554" s="17" t="s">
        <v>136</v>
      </c>
      <c r="BE554" s="144">
        <f>IF(N554="základní",J554,0)</f>
        <v>0</v>
      </c>
      <c r="BF554" s="144">
        <f>IF(N554="snížená",J554,0)</f>
        <v>0</v>
      </c>
      <c r="BG554" s="144">
        <f>IF(N554="zákl. přenesená",J554,0)</f>
        <v>0</v>
      </c>
      <c r="BH554" s="144">
        <f>IF(N554="sníž. přenesená",J554,0)</f>
        <v>0</v>
      </c>
      <c r="BI554" s="144">
        <f>IF(N554="nulová",J554,0)</f>
        <v>0</v>
      </c>
      <c r="BJ554" s="17" t="s">
        <v>145</v>
      </c>
      <c r="BK554" s="144">
        <f>ROUND(I554*H554,2)</f>
        <v>0</v>
      </c>
      <c r="BL554" s="17" t="s">
        <v>144</v>
      </c>
      <c r="BM554" s="143" t="s">
        <v>469</v>
      </c>
    </row>
    <row r="555" spans="2:65" s="14" customFormat="1" ht="11.25">
      <c r="B555" s="170"/>
      <c r="D555" s="146" t="s">
        <v>147</v>
      </c>
      <c r="E555" s="171" t="s">
        <v>1</v>
      </c>
      <c r="F555" s="172" t="s">
        <v>470</v>
      </c>
      <c r="H555" s="171" t="s">
        <v>1</v>
      </c>
      <c r="I555" s="173"/>
      <c r="L555" s="170"/>
      <c r="M555" s="174"/>
      <c r="T555" s="175"/>
      <c r="AT555" s="171" t="s">
        <v>147</v>
      </c>
      <c r="AU555" s="171" t="s">
        <v>145</v>
      </c>
      <c r="AV555" s="14" t="s">
        <v>85</v>
      </c>
      <c r="AW555" s="14" t="s">
        <v>33</v>
      </c>
      <c r="AX555" s="14" t="s">
        <v>77</v>
      </c>
      <c r="AY555" s="171" t="s">
        <v>136</v>
      </c>
    </row>
    <row r="556" spans="2:65" s="12" customFormat="1" ht="11.25">
      <c r="B556" s="145"/>
      <c r="D556" s="146" t="s">
        <v>147</v>
      </c>
      <c r="E556" s="147" t="s">
        <v>1</v>
      </c>
      <c r="F556" s="148" t="s">
        <v>471</v>
      </c>
      <c r="H556" s="149">
        <v>0.67800000000000005</v>
      </c>
      <c r="I556" s="150"/>
      <c r="L556" s="145"/>
      <c r="M556" s="151"/>
      <c r="T556" s="152"/>
      <c r="AT556" s="147" t="s">
        <v>147</v>
      </c>
      <c r="AU556" s="147" t="s">
        <v>145</v>
      </c>
      <c r="AV556" s="12" t="s">
        <v>145</v>
      </c>
      <c r="AW556" s="12" t="s">
        <v>33</v>
      </c>
      <c r="AX556" s="12" t="s">
        <v>77</v>
      </c>
      <c r="AY556" s="147" t="s">
        <v>136</v>
      </c>
    </row>
    <row r="557" spans="2:65" s="14" customFormat="1" ht="11.25">
      <c r="B557" s="170"/>
      <c r="D557" s="146" t="s">
        <v>147</v>
      </c>
      <c r="E557" s="171" t="s">
        <v>1</v>
      </c>
      <c r="F557" s="172" t="s">
        <v>227</v>
      </c>
      <c r="H557" s="171" t="s">
        <v>1</v>
      </c>
      <c r="I557" s="173"/>
      <c r="L557" s="170"/>
      <c r="M557" s="174"/>
      <c r="T557" s="175"/>
      <c r="AT557" s="171" t="s">
        <v>147</v>
      </c>
      <c r="AU557" s="171" t="s">
        <v>145</v>
      </c>
      <c r="AV557" s="14" t="s">
        <v>85</v>
      </c>
      <c r="AW557" s="14" t="s">
        <v>33</v>
      </c>
      <c r="AX557" s="14" t="s">
        <v>77</v>
      </c>
      <c r="AY557" s="171" t="s">
        <v>136</v>
      </c>
    </row>
    <row r="558" spans="2:65" s="12" customFormat="1" ht="11.25">
      <c r="B558" s="145"/>
      <c r="D558" s="146" t="s">
        <v>147</v>
      </c>
      <c r="E558" s="147" t="s">
        <v>1</v>
      </c>
      <c r="F558" s="148" t="s">
        <v>472</v>
      </c>
      <c r="H558" s="149">
        <v>0.66900000000000004</v>
      </c>
      <c r="I558" s="150"/>
      <c r="L558" s="145"/>
      <c r="M558" s="151"/>
      <c r="T558" s="152"/>
      <c r="AT558" s="147" t="s">
        <v>147</v>
      </c>
      <c r="AU558" s="147" t="s">
        <v>145</v>
      </c>
      <c r="AV558" s="12" t="s">
        <v>145</v>
      </c>
      <c r="AW558" s="12" t="s">
        <v>33</v>
      </c>
      <c r="AX558" s="12" t="s">
        <v>77</v>
      </c>
      <c r="AY558" s="147" t="s">
        <v>136</v>
      </c>
    </row>
    <row r="559" spans="2:65" s="13" customFormat="1" ht="11.25">
      <c r="B559" s="153"/>
      <c r="D559" s="146" t="s">
        <v>147</v>
      </c>
      <c r="E559" s="154" t="s">
        <v>1</v>
      </c>
      <c r="F559" s="155" t="s">
        <v>150</v>
      </c>
      <c r="H559" s="156">
        <v>1.347</v>
      </c>
      <c r="I559" s="157"/>
      <c r="L559" s="153"/>
      <c r="M559" s="158"/>
      <c r="T559" s="159"/>
      <c r="AT559" s="154" t="s">
        <v>147</v>
      </c>
      <c r="AU559" s="154" t="s">
        <v>145</v>
      </c>
      <c r="AV559" s="13" t="s">
        <v>144</v>
      </c>
      <c r="AW559" s="13" t="s">
        <v>33</v>
      </c>
      <c r="AX559" s="13" t="s">
        <v>85</v>
      </c>
      <c r="AY559" s="154" t="s">
        <v>136</v>
      </c>
    </row>
    <row r="560" spans="2:65" s="1" customFormat="1" ht="24.2" customHeight="1">
      <c r="B560" s="32"/>
      <c r="C560" s="132" t="s">
        <v>473</v>
      </c>
      <c r="D560" s="132" t="s">
        <v>139</v>
      </c>
      <c r="E560" s="133" t="s">
        <v>474</v>
      </c>
      <c r="F560" s="134" t="s">
        <v>475</v>
      </c>
      <c r="G560" s="135" t="s">
        <v>175</v>
      </c>
      <c r="H560" s="136">
        <v>42</v>
      </c>
      <c r="I560" s="137"/>
      <c r="J560" s="138">
        <f>ROUND(I560*H560,2)</f>
        <v>0</v>
      </c>
      <c r="K560" s="134" t="s">
        <v>143</v>
      </c>
      <c r="L560" s="32"/>
      <c r="M560" s="139" t="s">
        <v>1</v>
      </c>
      <c r="N560" s="140" t="s">
        <v>43</v>
      </c>
      <c r="P560" s="141">
        <f>O560*H560</f>
        <v>0</v>
      </c>
      <c r="Q560" s="141">
        <v>0</v>
      </c>
      <c r="R560" s="141">
        <f>Q560*H560</f>
        <v>0</v>
      </c>
      <c r="S560" s="141">
        <v>3.5000000000000003E-2</v>
      </c>
      <c r="T560" s="142">
        <f>S560*H560</f>
        <v>1.4700000000000002</v>
      </c>
      <c r="AR560" s="143" t="s">
        <v>144</v>
      </c>
      <c r="AT560" s="143" t="s">
        <v>139</v>
      </c>
      <c r="AU560" s="143" t="s">
        <v>145</v>
      </c>
      <c r="AY560" s="17" t="s">
        <v>136</v>
      </c>
      <c r="BE560" s="144">
        <f>IF(N560="základní",J560,0)</f>
        <v>0</v>
      </c>
      <c r="BF560" s="144">
        <f>IF(N560="snížená",J560,0)</f>
        <v>0</v>
      </c>
      <c r="BG560" s="144">
        <f>IF(N560="zákl. přenesená",J560,0)</f>
        <v>0</v>
      </c>
      <c r="BH560" s="144">
        <f>IF(N560="sníž. přenesená",J560,0)</f>
        <v>0</v>
      </c>
      <c r="BI560" s="144">
        <f>IF(N560="nulová",J560,0)</f>
        <v>0</v>
      </c>
      <c r="BJ560" s="17" t="s">
        <v>145</v>
      </c>
      <c r="BK560" s="144">
        <f>ROUND(I560*H560,2)</f>
        <v>0</v>
      </c>
      <c r="BL560" s="17" t="s">
        <v>144</v>
      </c>
      <c r="BM560" s="143" t="s">
        <v>476</v>
      </c>
    </row>
    <row r="561" spans="2:65" s="12" customFormat="1" ht="11.25">
      <c r="B561" s="145"/>
      <c r="D561" s="146" t="s">
        <v>147</v>
      </c>
      <c r="E561" s="147" t="s">
        <v>1</v>
      </c>
      <c r="F561" s="148" t="s">
        <v>477</v>
      </c>
      <c r="H561" s="149">
        <v>4.8</v>
      </c>
      <c r="I561" s="150"/>
      <c r="L561" s="145"/>
      <c r="M561" s="151"/>
      <c r="T561" s="152"/>
      <c r="AT561" s="147" t="s">
        <v>147</v>
      </c>
      <c r="AU561" s="147" t="s">
        <v>145</v>
      </c>
      <c r="AV561" s="12" t="s">
        <v>145</v>
      </c>
      <c r="AW561" s="12" t="s">
        <v>33</v>
      </c>
      <c r="AX561" s="12" t="s">
        <v>77</v>
      </c>
      <c r="AY561" s="147" t="s">
        <v>136</v>
      </c>
    </row>
    <row r="562" spans="2:65" s="12" customFormat="1" ht="11.25">
      <c r="B562" s="145"/>
      <c r="D562" s="146" t="s">
        <v>147</v>
      </c>
      <c r="E562" s="147" t="s">
        <v>1</v>
      </c>
      <c r="F562" s="148" t="s">
        <v>478</v>
      </c>
      <c r="H562" s="149">
        <v>4.7</v>
      </c>
      <c r="I562" s="150"/>
      <c r="L562" s="145"/>
      <c r="M562" s="151"/>
      <c r="T562" s="152"/>
      <c r="AT562" s="147" t="s">
        <v>147</v>
      </c>
      <c r="AU562" s="147" t="s">
        <v>145</v>
      </c>
      <c r="AV562" s="12" t="s">
        <v>145</v>
      </c>
      <c r="AW562" s="12" t="s">
        <v>33</v>
      </c>
      <c r="AX562" s="12" t="s">
        <v>77</v>
      </c>
      <c r="AY562" s="147" t="s">
        <v>136</v>
      </c>
    </row>
    <row r="563" spans="2:65" s="12" customFormat="1" ht="11.25">
      <c r="B563" s="145"/>
      <c r="D563" s="146" t="s">
        <v>147</v>
      </c>
      <c r="E563" s="147" t="s">
        <v>1</v>
      </c>
      <c r="F563" s="148" t="s">
        <v>479</v>
      </c>
      <c r="H563" s="149">
        <v>6.2</v>
      </c>
      <c r="I563" s="150"/>
      <c r="L563" s="145"/>
      <c r="M563" s="151"/>
      <c r="T563" s="152"/>
      <c r="AT563" s="147" t="s">
        <v>147</v>
      </c>
      <c r="AU563" s="147" t="s">
        <v>145</v>
      </c>
      <c r="AV563" s="12" t="s">
        <v>145</v>
      </c>
      <c r="AW563" s="12" t="s">
        <v>33</v>
      </c>
      <c r="AX563" s="12" t="s">
        <v>77</v>
      </c>
      <c r="AY563" s="147" t="s">
        <v>136</v>
      </c>
    </row>
    <row r="564" spans="2:65" s="12" customFormat="1" ht="11.25">
      <c r="B564" s="145"/>
      <c r="D564" s="146" t="s">
        <v>147</v>
      </c>
      <c r="E564" s="147" t="s">
        <v>1</v>
      </c>
      <c r="F564" s="148" t="s">
        <v>480</v>
      </c>
      <c r="H564" s="149">
        <v>4</v>
      </c>
      <c r="I564" s="150"/>
      <c r="L564" s="145"/>
      <c r="M564" s="151"/>
      <c r="T564" s="152"/>
      <c r="AT564" s="147" t="s">
        <v>147</v>
      </c>
      <c r="AU564" s="147" t="s">
        <v>145</v>
      </c>
      <c r="AV564" s="12" t="s">
        <v>145</v>
      </c>
      <c r="AW564" s="12" t="s">
        <v>33</v>
      </c>
      <c r="AX564" s="12" t="s">
        <v>77</v>
      </c>
      <c r="AY564" s="147" t="s">
        <v>136</v>
      </c>
    </row>
    <row r="565" spans="2:65" s="15" customFormat="1" ht="11.25">
      <c r="B565" s="176"/>
      <c r="D565" s="146" t="s">
        <v>147</v>
      </c>
      <c r="E565" s="177" t="s">
        <v>1</v>
      </c>
      <c r="F565" s="178" t="s">
        <v>167</v>
      </c>
      <c r="H565" s="179">
        <v>19.7</v>
      </c>
      <c r="I565" s="180"/>
      <c r="L565" s="176"/>
      <c r="M565" s="181"/>
      <c r="T565" s="182"/>
      <c r="AT565" s="177" t="s">
        <v>147</v>
      </c>
      <c r="AU565" s="177" t="s">
        <v>145</v>
      </c>
      <c r="AV565" s="15" t="s">
        <v>137</v>
      </c>
      <c r="AW565" s="15" t="s">
        <v>33</v>
      </c>
      <c r="AX565" s="15" t="s">
        <v>77</v>
      </c>
      <c r="AY565" s="177" t="s">
        <v>136</v>
      </c>
    </row>
    <row r="566" spans="2:65" s="12" customFormat="1" ht="11.25">
      <c r="B566" s="145"/>
      <c r="D566" s="146" t="s">
        <v>147</v>
      </c>
      <c r="E566" s="147" t="s">
        <v>1</v>
      </c>
      <c r="F566" s="148" t="s">
        <v>481</v>
      </c>
      <c r="H566" s="149">
        <v>6.1</v>
      </c>
      <c r="I566" s="150"/>
      <c r="L566" s="145"/>
      <c r="M566" s="151"/>
      <c r="T566" s="152"/>
      <c r="AT566" s="147" t="s">
        <v>147</v>
      </c>
      <c r="AU566" s="147" t="s">
        <v>145</v>
      </c>
      <c r="AV566" s="12" t="s">
        <v>145</v>
      </c>
      <c r="AW566" s="12" t="s">
        <v>33</v>
      </c>
      <c r="AX566" s="12" t="s">
        <v>77</v>
      </c>
      <c r="AY566" s="147" t="s">
        <v>136</v>
      </c>
    </row>
    <row r="567" spans="2:65" s="12" customFormat="1" ht="11.25">
      <c r="B567" s="145"/>
      <c r="D567" s="146" t="s">
        <v>147</v>
      </c>
      <c r="E567" s="147" t="s">
        <v>1</v>
      </c>
      <c r="F567" s="148" t="s">
        <v>482</v>
      </c>
      <c r="H567" s="149">
        <v>5.2</v>
      </c>
      <c r="I567" s="150"/>
      <c r="L567" s="145"/>
      <c r="M567" s="151"/>
      <c r="T567" s="152"/>
      <c r="AT567" s="147" t="s">
        <v>147</v>
      </c>
      <c r="AU567" s="147" t="s">
        <v>145</v>
      </c>
      <c r="AV567" s="12" t="s">
        <v>145</v>
      </c>
      <c r="AW567" s="12" t="s">
        <v>33</v>
      </c>
      <c r="AX567" s="12" t="s">
        <v>77</v>
      </c>
      <c r="AY567" s="147" t="s">
        <v>136</v>
      </c>
    </row>
    <row r="568" spans="2:65" s="12" customFormat="1" ht="11.25">
      <c r="B568" s="145"/>
      <c r="D568" s="146" t="s">
        <v>147</v>
      </c>
      <c r="E568" s="147" t="s">
        <v>1</v>
      </c>
      <c r="F568" s="148" t="s">
        <v>483</v>
      </c>
      <c r="H568" s="149">
        <v>6</v>
      </c>
      <c r="I568" s="150"/>
      <c r="L568" s="145"/>
      <c r="M568" s="151"/>
      <c r="T568" s="152"/>
      <c r="AT568" s="147" t="s">
        <v>147</v>
      </c>
      <c r="AU568" s="147" t="s">
        <v>145</v>
      </c>
      <c r="AV568" s="12" t="s">
        <v>145</v>
      </c>
      <c r="AW568" s="12" t="s">
        <v>33</v>
      </c>
      <c r="AX568" s="12" t="s">
        <v>77</v>
      </c>
      <c r="AY568" s="147" t="s">
        <v>136</v>
      </c>
    </row>
    <row r="569" spans="2:65" s="12" customFormat="1" ht="11.25">
      <c r="B569" s="145"/>
      <c r="D569" s="146" t="s">
        <v>147</v>
      </c>
      <c r="E569" s="147" t="s">
        <v>1</v>
      </c>
      <c r="F569" s="148" t="s">
        <v>484</v>
      </c>
      <c r="H569" s="149">
        <v>5</v>
      </c>
      <c r="I569" s="150"/>
      <c r="L569" s="145"/>
      <c r="M569" s="151"/>
      <c r="T569" s="152"/>
      <c r="AT569" s="147" t="s">
        <v>147</v>
      </c>
      <c r="AU569" s="147" t="s">
        <v>145</v>
      </c>
      <c r="AV569" s="12" t="s">
        <v>145</v>
      </c>
      <c r="AW569" s="12" t="s">
        <v>33</v>
      </c>
      <c r="AX569" s="12" t="s">
        <v>77</v>
      </c>
      <c r="AY569" s="147" t="s">
        <v>136</v>
      </c>
    </row>
    <row r="570" spans="2:65" s="15" customFormat="1" ht="11.25">
      <c r="B570" s="176"/>
      <c r="D570" s="146" t="s">
        <v>147</v>
      </c>
      <c r="E570" s="177" t="s">
        <v>1</v>
      </c>
      <c r="F570" s="178" t="s">
        <v>167</v>
      </c>
      <c r="H570" s="179">
        <v>22.3</v>
      </c>
      <c r="I570" s="180"/>
      <c r="L570" s="176"/>
      <c r="M570" s="181"/>
      <c r="T570" s="182"/>
      <c r="AT570" s="177" t="s">
        <v>147</v>
      </c>
      <c r="AU570" s="177" t="s">
        <v>145</v>
      </c>
      <c r="AV570" s="15" t="s">
        <v>137</v>
      </c>
      <c r="AW570" s="15" t="s">
        <v>33</v>
      </c>
      <c r="AX570" s="15" t="s">
        <v>77</v>
      </c>
      <c r="AY570" s="177" t="s">
        <v>136</v>
      </c>
    </row>
    <row r="571" spans="2:65" s="13" customFormat="1" ht="11.25">
      <c r="B571" s="153"/>
      <c r="D571" s="146" t="s">
        <v>147</v>
      </c>
      <c r="E571" s="154" t="s">
        <v>1</v>
      </c>
      <c r="F571" s="155" t="s">
        <v>150</v>
      </c>
      <c r="H571" s="156">
        <v>42</v>
      </c>
      <c r="I571" s="157"/>
      <c r="L571" s="153"/>
      <c r="M571" s="158"/>
      <c r="T571" s="159"/>
      <c r="AT571" s="154" t="s">
        <v>147</v>
      </c>
      <c r="AU571" s="154" t="s">
        <v>145</v>
      </c>
      <c r="AV571" s="13" t="s">
        <v>144</v>
      </c>
      <c r="AW571" s="13" t="s">
        <v>33</v>
      </c>
      <c r="AX571" s="13" t="s">
        <v>85</v>
      </c>
      <c r="AY571" s="154" t="s">
        <v>136</v>
      </c>
    </row>
    <row r="572" spans="2:65" s="1" customFormat="1" ht="16.5" customHeight="1">
      <c r="B572" s="32"/>
      <c r="C572" s="132" t="s">
        <v>485</v>
      </c>
      <c r="D572" s="132" t="s">
        <v>139</v>
      </c>
      <c r="E572" s="133" t="s">
        <v>486</v>
      </c>
      <c r="F572" s="134" t="s">
        <v>487</v>
      </c>
      <c r="G572" s="135" t="s">
        <v>196</v>
      </c>
      <c r="H572" s="136">
        <v>4.09</v>
      </c>
      <c r="I572" s="137"/>
      <c r="J572" s="138">
        <f>ROUND(I572*H572,2)</f>
        <v>0</v>
      </c>
      <c r="K572" s="134" t="s">
        <v>143</v>
      </c>
      <c r="L572" s="32"/>
      <c r="M572" s="139" t="s">
        <v>1</v>
      </c>
      <c r="N572" s="140" t="s">
        <v>43</v>
      </c>
      <c r="P572" s="141">
        <f>O572*H572</f>
        <v>0</v>
      </c>
      <c r="Q572" s="141">
        <v>0</v>
      </c>
      <c r="R572" s="141">
        <f>Q572*H572</f>
        <v>0</v>
      </c>
      <c r="S572" s="141">
        <v>8.9999999999999993E-3</v>
      </c>
      <c r="T572" s="142">
        <f>S572*H572</f>
        <v>3.6809999999999996E-2</v>
      </c>
      <c r="AR572" s="143" t="s">
        <v>144</v>
      </c>
      <c r="AT572" s="143" t="s">
        <v>139</v>
      </c>
      <c r="AU572" s="143" t="s">
        <v>145</v>
      </c>
      <c r="AY572" s="17" t="s">
        <v>136</v>
      </c>
      <c r="BE572" s="144">
        <f>IF(N572="základní",J572,0)</f>
        <v>0</v>
      </c>
      <c r="BF572" s="144">
        <f>IF(N572="snížená",J572,0)</f>
        <v>0</v>
      </c>
      <c r="BG572" s="144">
        <f>IF(N572="zákl. přenesená",J572,0)</f>
        <v>0</v>
      </c>
      <c r="BH572" s="144">
        <f>IF(N572="sníž. přenesená",J572,0)</f>
        <v>0</v>
      </c>
      <c r="BI572" s="144">
        <f>IF(N572="nulová",J572,0)</f>
        <v>0</v>
      </c>
      <c r="BJ572" s="17" t="s">
        <v>145</v>
      </c>
      <c r="BK572" s="144">
        <f>ROUND(I572*H572,2)</f>
        <v>0</v>
      </c>
      <c r="BL572" s="17" t="s">
        <v>144</v>
      </c>
      <c r="BM572" s="143" t="s">
        <v>488</v>
      </c>
    </row>
    <row r="573" spans="2:65" s="14" customFormat="1" ht="11.25">
      <c r="B573" s="170"/>
      <c r="D573" s="146" t="s">
        <v>147</v>
      </c>
      <c r="E573" s="171" t="s">
        <v>1</v>
      </c>
      <c r="F573" s="172" t="s">
        <v>161</v>
      </c>
      <c r="H573" s="171" t="s">
        <v>1</v>
      </c>
      <c r="I573" s="173"/>
      <c r="L573" s="170"/>
      <c r="M573" s="174"/>
      <c r="T573" s="175"/>
      <c r="AT573" s="171" t="s">
        <v>147</v>
      </c>
      <c r="AU573" s="171" t="s">
        <v>145</v>
      </c>
      <c r="AV573" s="14" t="s">
        <v>85</v>
      </c>
      <c r="AW573" s="14" t="s">
        <v>33</v>
      </c>
      <c r="AX573" s="14" t="s">
        <v>77</v>
      </c>
      <c r="AY573" s="171" t="s">
        <v>136</v>
      </c>
    </row>
    <row r="574" spans="2:65" s="12" customFormat="1" ht="11.25">
      <c r="B574" s="145"/>
      <c r="D574" s="146" t="s">
        <v>147</v>
      </c>
      <c r="E574" s="147" t="s">
        <v>1</v>
      </c>
      <c r="F574" s="148" t="s">
        <v>489</v>
      </c>
      <c r="H574" s="149">
        <v>2.06</v>
      </c>
      <c r="I574" s="150"/>
      <c r="L574" s="145"/>
      <c r="M574" s="151"/>
      <c r="T574" s="152"/>
      <c r="AT574" s="147" t="s">
        <v>147</v>
      </c>
      <c r="AU574" s="147" t="s">
        <v>145</v>
      </c>
      <c r="AV574" s="12" t="s">
        <v>145</v>
      </c>
      <c r="AW574" s="12" t="s">
        <v>33</v>
      </c>
      <c r="AX574" s="12" t="s">
        <v>77</v>
      </c>
      <c r="AY574" s="147" t="s">
        <v>136</v>
      </c>
    </row>
    <row r="575" spans="2:65" s="14" customFormat="1" ht="11.25">
      <c r="B575" s="170"/>
      <c r="D575" s="146" t="s">
        <v>147</v>
      </c>
      <c r="E575" s="171" t="s">
        <v>1</v>
      </c>
      <c r="F575" s="172" t="s">
        <v>227</v>
      </c>
      <c r="H575" s="171" t="s">
        <v>1</v>
      </c>
      <c r="I575" s="173"/>
      <c r="L575" s="170"/>
      <c r="M575" s="174"/>
      <c r="T575" s="175"/>
      <c r="AT575" s="171" t="s">
        <v>147</v>
      </c>
      <c r="AU575" s="171" t="s">
        <v>145</v>
      </c>
      <c r="AV575" s="14" t="s">
        <v>85</v>
      </c>
      <c r="AW575" s="14" t="s">
        <v>33</v>
      </c>
      <c r="AX575" s="14" t="s">
        <v>77</v>
      </c>
      <c r="AY575" s="171" t="s">
        <v>136</v>
      </c>
    </row>
    <row r="576" spans="2:65" s="12" customFormat="1" ht="11.25">
      <c r="B576" s="145"/>
      <c r="D576" s="146" t="s">
        <v>147</v>
      </c>
      <c r="E576" s="147" t="s">
        <v>1</v>
      </c>
      <c r="F576" s="148" t="s">
        <v>490</v>
      </c>
      <c r="H576" s="149">
        <v>2.0299999999999998</v>
      </c>
      <c r="I576" s="150"/>
      <c r="L576" s="145"/>
      <c r="M576" s="151"/>
      <c r="T576" s="152"/>
      <c r="AT576" s="147" t="s">
        <v>147</v>
      </c>
      <c r="AU576" s="147" t="s">
        <v>145</v>
      </c>
      <c r="AV576" s="12" t="s">
        <v>145</v>
      </c>
      <c r="AW576" s="12" t="s">
        <v>33</v>
      </c>
      <c r="AX576" s="12" t="s">
        <v>77</v>
      </c>
      <c r="AY576" s="147" t="s">
        <v>136</v>
      </c>
    </row>
    <row r="577" spans="2:65" s="13" customFormat="1" ht="11.25">
      <c r="B577" s="153"/>
      <c r="D577" s="146" t="s">
        <v>147</v>
      </c>
      <c r="E577" s="154" t="s">
        <v>1</v>
      </c>
      <c r="F577" s="155" t="s">
        <v>150</v>
      </c>
      <c r="H577" s="156">
        <v>4.09</v>
      </c>
      <c r="I577" s="157"/>
      <c r="L577" s="153"/>
      <c r="M577" s="158"/>
      <c r="T577" s="159"/>
      <c r="AT577" s="154" t="s">
        <v>147</v>
      </c>
      <c r="AU577" s="154" t="s">
        <v>145</v>
      </c>
      <c r="AV577" s="13" t="s">
        <v>144</v>
      </c>
      <c r="AW577" s="13" t="s">
        <v>33</v>
      </c>
      <c r="AX577" s="13" t="s">
        <v>85</v>
      </c>
      <c r="AY577" s="154" t="s">
        <v>136</v>
      </c>
    </row>
    <row r="578" spans="2:65" s="1" customFormat="1" ht="24.2" customHeight="1">
      <c r="B578" s="32"/>
      <c r="C578" s="132" t="s">
        <v>491</v>
      </c>
      <c r="D578" s="132" t="s">
        <v>139</v>
      </c>
      <c r="E578" s="133" t="s">
        <v>492</v>
      </c>
      <c r="F578" s="134" t="s">
        <v>493</v>
      </c>
      <c r="G578" s="135" t="s">
        <v>175</v>
      </c>
      <c r="H578" s="136">
        <v>6.93</v>
      </c>
      <c r="I578" s="137"/>
      <c r="J578" s="138">
        <f>ROUND(I578*H578,2)</f>
        <v>0</v>
      </c>
      <c r="K578" s="134" t="s">
        <v>143</v>
      </c>
      <c r="L578" s="32"/>
      <c r="M578" s="139" t="s">
        <v>1</v>
      </c>
      <c r="N578" s="140" t="s">
        <v>43</v>
      </c>
      <c r="P578" s="141">
        <f>O578*H578</f>
        <v>0</v>
      </c>
      <c r="Q578" s="141">
        <v>0</v>
      </c>
      <c r="R578" s="141">
        <f>Q578*H578</f>
        <v>0</v>
      </c>
      <c r="S578" s="141">
        <v>5.5E-2</v>
      </c>
      <c r="T578" s="142">
        <f>S578*H578</f>
        <v>0.38114999999999999</v>
      </c>
      <c r="AR578" s="143" t="s">
        <v>144</v>
      </c>
      <c r="AT578" s="143" t="s">
        <v>139</v>
      </c>
      <c r="AU578" s="143" t="s">
        <v>145</v>
      </c>
      <c r="AY578" s="17" t="s">
        <v>136</v>
      </c>
      <c r="BE578" s="144">
        <f>IF(N578="základní",J578,0)</f>
        <v>0</v>
      </c>
      <c r="BF578" s="144">
        <f>IF(N578="snížená",J578,0)</f>
        <v>0</v>
      </c>
      <c r="BG578" s="144">
        <f>IF(N578="zákl. přenesená",J578,0)</f>
        <v>0</v>
      </c>
      <c r="BH578" s="144">
        <f>IF(N578="sníž. přenesená",J578,0)</f>
        <v>0</v>
      </c>
      <c r="BI578" s="144">
        <f>IF(N578="nulová",J578,0)</f>
        <v>0</v>
      </c>
      <c r="BJ578" s="17" t="s">
        <v>145</v>
      </c>
      <c r="BK578" s="144">
        <f>ROUND(I578*H578,2)</f>
        <v>0</v>
      </c>
      <c r="BL578" s="17" t="s">
        <v>144</v>
      </c>
      <c r="BM578" s="143" t="s">
        <v>494</v>
      </c>
    </row>
    <row r="579" spans="2:65" s="14" customFormat="1" ht="11.25">
      <c r="B579" s="170"/>
      <c r="D579" s="146" t="s">
        <v>147</v>
      </c>
      <c r="E579" s="171" t="s">
        <v>1</v>
      </c>
      <c r="F579" s="172" t="s">
        <v>495</v>
      </c>
      <c r="H579" s="171" t="s">
        <v>1</v>
      </c>
      <c r="I579" s="173"/>
      <c r="L579" s="170"/>
      <c r="M579" s="174"/>
      <c r="T579" s="175"/>
      <c r="AT579" s="171" t="s">
        <v>147</v>
      </c>
      <c r="AU579" s="171" t="s">
        <v>145</v>
      </c>
      <c r="AV579" s="14" t="s">
        <v>85</v>
      </c>
      <c r="AW579" s="14" t="s">
        <v>33</v>
      </c>
      <c r="AX579" s="14" t="s">
        <v>77</v>
      </c>
      <c r="AY579" s="171" t="s">
        <v>136</v>
      </c>
    </row>
    <row r="580" spans="2:65" s="12" customFormat="1" ht="11.25">
      <c r="B580" s="145"/>
      <c r="D580" s="146" t="s">
        <v>147</v>
      </c>
      <c r="E580" s="147" t="s">
        <v>1</v>
      </c>
      <c r="F580" s="148" t="s">
        <v>496</v>
      </c>
      <c r="H580" s="149">
        <v>0.68799999999999994</v>
      </c>
      <c r="I580" s="150"/>
      <c r="L580" s="145"/>
      <c r="M580" s="151"/>
      <c r="T580" s="152"/>
      <c r="AT580" s="147" t="s">
        <v>147</v>
      </c>
      <c r="AU580" s="147" t="s">
        <v>145</v>
      </c>
      <c r="AV580" s="12" t="s">
        <v>145</v>
      </c>
      <c r="AW580" s="12" t="s">
        <v>33</v>
      </c>
      <c r="AX580" s="12" t="s">
        <v>77</v>
      </c>
      <c r="AY580" s="147" t="s">
        <v>136</v>
      </c>
    </row>
    <row r="581" spans="2:65" s="14" customFormat="1" ht="11.25">
      <c r="B581" s="170"/>
      <c r="D581" s="146" t="s">
        <v>147</v>
      </c>
      <c r="E581" s="171" t="s">
        <v>1</v>
      </c>
      <c r="F581" s="172" t="s">
        <v>451</v>
      </c>
      <c r="H581" s="171" t="s">
        <v>1</v>
      </c>
      <c r="I581" s="173"/>
      <c r="L581" s="170"/>
      <c r="M581" s="174"/>
      <c r="T581" s="175"/>
      <c r="AT581" s="171" t="s">
        <v>147</v>
      </c>
      <c r="AU581" s="171" t="s">
        <v>145</v>
      </c>
      <c r="AV581" s="14" t="s">
        <v>85</v>
      </c>
      <c r="AW581" s="14" t="s">
        <v>33</v>
      </c>
      <c r="AX581" s="14" t="s">
        <v>77</v>
      </c>
      <c r="AY581" s="171" t="s">
        <v>136</v>
      </c>
    </row>
    <row r="582" spans="2:65" s="12" customFormat="1" ht="11.25">
      <c r="B582" s="145"/>
      <c r="D582" s="146" t="s">
        <v>147</v>
      </c>
      <c r="E582" s="147" t="s">
        <v>1</v>
      </c>
      <c r="F582" s="148" t="s">
        <v>497</v>
      </c>
      <c r="H582" s="149">
        <v>1.0249999999999999</v>
      </c>
      <c r="I582" s="150"/>
      <c r="L582" s="145"/>
      <c r="M582" s="151"/>
      <c r="T582" s="152"/>
      <c r="AT582" s="147" t="s">
        <v>147</v>
      </c>
      <c r="AU582" s="147" t="s">
        <v>145</v>
      </c>
      <c r="AV582" s="12" t="s">
        <v>145</v>
      </c>
      <c r="AW582" s="12" t="s">
        <v>33</v>
      </c>
      <c r="AX582" s="12" t="s">
        <v>77</v>
      </c>
      <c r="AY582" s="147" t="s">
        <v>136</v>
      </c>
    </row>
    <row r="583" spans="2:65" s="14" customFormat="1" ht="11.25">
      <c r="B583" s="170"/>
      <c r="D583" s="146" t="s">
        <v>147</v>
      </c>
      <c r="E583" s="171" t="s">
        <v>1</v>
      </c>
      <c r="F583" s="172" t="s">
        <v>227</v>
      </c>
      <c r="H583" s="171" t="s">
        <v>1</v>
      </c>
      <c r="I583" s="173"/>
      <c r="L583" s="170"/>
      <c r="M583" s="174"/>
      <c r="T583" s="175"/>
      <c r="AT583" s="171" t="s">
        <v>147</v>
      </c>
      <c r="AU583" s="171" t="s">
        <v>145</v>
      </c>
      <c r="AV583" s="14" t="s">
        <v>85</v>
      </c>
      <c r="AW583" s="14" t="s">
        <v>33</v>
      </c>
      <c r="AX583" s="14" t="s">
        <v>77</v>
      </c>
      <c r="AY583" s="171" t="s">
        <v>136</v>
      </c>
    </row>
    <row r="584" spans="2:65" s="12" customFormat="1" ht="11.25">
      <c r="B584" s="145"/>
      <c r="D584" s="146" t="s">
        <v>147</v>
      </c>
      <c r="E584" s="147" t="s">
        <v>1</v>
      </c>
      <c r="F584" s="148" t="s">
        <v>498</v>
      </c>
      <c r="H584" s="149">
        <v>1.032</v>
      </c>
      <c r="I584" s="150"/>
      <c r="L584" s="145"/>
      <c r="M584" s="151"/>
      <c r="T584" s="152"/>
      <c r="AT584" s="147" t="s">
        <v>147</v>
      </c>
      <c r="AU584" s="147" t="s">
        <v>145</v>
      </c>
      <c r="AV584" s="12" t="s">
        <v>145</v>
      </c>
      <c r="AW584" s="12" t="s">
        <v>33</v>
      </c>
      <c r="AX584" s="12" t="s">
        <v>77</v>
      </c>
      <c r="AY584" s="147" t="s">
        <v>136</v>
      </c>
    </row>
    <row r="585" spans="2:65" s="14" customFormat="1" ht="11.25">
      <c r="B585" s="170"/>
      <c r="D585" s="146" t="s">
        <v>147</v>
      </c>
      <c r="E585" s="171" t="s">
        <v>1</v>
      </c>
      <c r="F585" s="172" t="s">
        <v>165</v>
      </c>
      <c r="H585" s="171" t="s">
        <v>1</v>
      </c>
      <c r="I585" s="173"/>
      <c r="L585" s="170"/>
      <c r="M585" s="174"/>
      <c r="T585" s="175"/>
      <c r="AT585" s="171" t="s">
        <v>147</v>
      </c>
      <c r="AU585" s="171" t="s">
        <v>145</v>
      </c>
      <c r="AV585" s="14" t="s">
        <v>85</v>
      </c>
      <c r="AW585" s="14" t="s">
        <v>33</v>
      </c>
      <c r="AX585" s="14" t="s">
        <v>77</v>
      </c>
      <c r="AY585" s="171" t="s">
        <v>136</v>
      </c>
    </row>
    <row r="586" spans="2:65" s="12" customFormat="1" ht="11.25">
      <c r="B586" s="145"/>
      <c r="D586" s="146" t="s">
        <v>147</v>
      </c>
      <c r="E586" s="147" t="s">
        <v>1</v>
      </c>
      <c r="F586" s="148" t="s">
        <v>499</v>
      </c>
      <c r="H586" s="149">
        <v>0.96</v>
      </c>
      <c r="I586" s="150"/>
      <c r="L586" s="145"/>
      <c r="M586" s="151"/>
      <c r="T586" s="152"/>
      <c r="AT586" s="147" t="s">
        <v>147</v>
      </c>
      <c r="AU586" s="147" t="s">
        <v>145</v>
      </c>
      <c r="AV586" s="12" t="s">
        <v>145</v>
      </c>
      <c r="AW586" s="12" t="s">
        <v>33</v>
      </c>
      <c r="AX586" s="12" t="s">
        <v>77</v>
      </c>
      <c r="AY586" s="147" t="s">
        <v>136</v>
      </c>
    </row>
    <row r="587" spans="2:65" s="15" customFormat="1" ht="11.25">
      <c r="B587" s="176"/>
      <c r="D587" s="146" t="s">
        <v>147</v>
      </c>
      <c r="E587" s="177" t="s">
        <v>1</v>
      </c>
      <c r="F587" s="178" t="s">
        <v>167</v>
      </c>
      <c r="H587" s="179">
        <v>3.7050000000000001</v>
      </c>
      <c r="I587" s="180"/>
      <c r="L587" s="176"/>
      <c r="M587" s="181"/>
      <c r="T587" s="182"/>
      <c r="AT587" s="177" t="s">
        <v>147</v>
      </c>
      <c r="AU587" s="177" t="s">
        <v>145</v>
      </c>
      <c r="AV587" s="15" t="s">
        <v>137</v>
      </c>
      <c r="AW587" s="15" t="s">
        <v>33</v>
      </c>
      <c r="AX587" s="15" t="s">
        <v>77</v>
      </c>
      <c r="AY587" s="177" t="s">
        <v>136</v>
      </c>
    </row>
    <row r="588" spans="2:65" s="14" customFormat="1" ht="11.25">
      <c r="B588" s="170"/>
      <c r="D588" s="146" t="s">
        <v>147</v>
      </c>
      <c r="E588" s="171" t="s">
        <v>1</v>
      </c>
      <c r="F588" s="172" t="s">
        <v>168</v>
      </c>
      <c r="H588" s="171" t="s">
        <v>1</v>
      </c>
      <c r="I588" s="173"/>
      <c r="L588" s="170"/>
      <c r="M588" s="174"/>
      <c r="T588" s="175"/>
      <c r="AT588" s="171" t="s">
        <v>147</v>
      </c>
      <c r="AU588" s="171" t="s">
        <v>145</v>
      </c>
      <c r="AV588" s="14" t="s">
        <v>85</v>
      </c>
      <c r="AW588" s="14" t="s">
        <v>33</v>
      </c>
      <c r="AX588" s="14" t="s">
        <v>77</v>
      </c>
      <c r="AY588" s="171" t="s">
        <v>136</v>
      </c>
    </row>
    <row r="589" spans="2:65" s="12" customFormat="1" ht="11.25">
      <c r="B589" s="145"/>
      <c r="D589" s="146" t="s">
        <v>147</v>
      </c>
      <c r="E589" s="147" t="s">
        <v>1</v>
      </c>
      <c r="F589" s="148" t="s">
        <v>500</v>
      </c>
      <c r="H589" s="149">
        <v>0.64</v>
      </c>
      <c r="I589" s="150"/>
      <c r="L589" s="145"/>
      <c r="M589" s="151"/>
      <c r="T589" s="152"/>
      <c r="AT589" s="147" t="s">
        <v>147</v>
      </c>
      <c r="AU589" s="147" t="s">
        <v>145</v>
      </c>
      <c r="AV589" s="12" t="s">
        <v>145</v>
      </c>
      <c r="AW589" s="12" t="s">
        <v>33</v>
      </c>
      <c r="AX589" s="12" t="s">
        <v>77</v>
      </c>
      <c r="AY589" s="147" t="s">
        <v>136</v>
      </c>
    </row>
    <row r="590" spans="2:65" s="14" customFormat="1" ht="11.25">
      <c r="B590" s="170"/>
      <c r="D590" s="146" t="s">
        <v>147</v>
      </c>
      <c r="E590" s="171" t="s">
        <v>1</v>
      </c>
      <c r="F590" s="172" t="s">
        <v>185</v>
      </c>
      <c r="H590" s="171" t="s">
        <v>1</v>
      </c>
      <c r="I590" s="173"/>
      <c r="L590" s="170"/>
      <c r="M590" s="174"/>
      <c r="T590" s="175"/>
      <c r="AT590" s="171" t="s">
        <v>147</v>
      </c>
      <c r="AU590" s="171" t="s">
        <v>145</v>
      </c>
      <c r="AV590" s="14" t="s">
        <v>85</v>
      </c>
      <c r="AW590" s="14" t="s">
        <v>33</v>
      </c>
      <c r="AX590" s="14" t="s">
        <v>77</v>
      </c>
      <c r="AY590" s="171" t="s">
        <v>136</v>
      </c>
    </row>
    <row r="591" spans="2:65" s="12" customFormat="1" ht="11.25">
      <c r="B591" s="145"/>
      <c r="D591" s="146" t="s">
        <v>147</v>
      </c>
      <c r="E591" s="147" t="s">
        <v>1</v>
      </c>
      <c r="F591" s="148" t="s">
        <v>501</v>
      </c>
      <c r="H591" s="149">
        <v>0.98499999999999999</v>
      </c>
      <c r="I591" s="150"/>
      <c r="L591" s="145"/>
      <c r="M591" s="151"/>
      <c r="T591" s="152"/>
      <c r="AT591" s="147" t="s">
        <v>147</v>
      </c>
      <c r="AU591" s="147" t="s">
        <v>145</v>
      </c>
      <c r="AV591" s="12" t="s">
        <v>145</v>
      </c>
      <c r="AW591" s="12" t="s">
        <v>33</v>
      </c>
      <c r="AX591" s="12" t="s">
        <v>77</v>
      </c>
      <c r="AY591" s="147" t="s">
        <v>136</v>
      </c>
    </row>
    <row r="592" spans="2:65" s="14" customFormat="1" ht="11.25">
      <c r="B592" s="170"/>
      <c r="D592" s="146" t="s">
        <v>147</v>
      </c>
      <c r="E592" s="171" t="s">
        <v>1</v>
      </c>
      <c r="F592" s="172" t="s">
        <v>234</v>
      </c>
      <c r="H592" s="171" t="s">
        <v>1</v>
      </c>
      <c r="I592" s="173"/>
      <c r="L592" s="170"/>
      <c r="M592" s="174"/>
      <c r="T592" s="175"/>
      <c r="AT592" s="171" t="s">
        <v>147</v>
      </c>
      <c r="AU592" s="171" t="s">
        <v>145</v>
      </c>
      <c r="AV592" s="14" t="s">
        <v>85</v>
      </c>
      <c r="AW592" s="14" t="s">
        <v>33</v>
      </c>
      <c r="AX592" s="14" t="s">
        <v>77</v>
      </c>
      <c r="AY592" s="171" t="s">
        <v>136</v>
      </c>
    </row>
    <row r="593" spans="2:65" s="12" customFormat="1" ht="11.25">
      <c r="B593" s="145"/>
      <c r="D593" s="146" t="s">
        <v>147</v>
      </c>
      <c r="E593" s="147" t="s">
        <v>1</v>
      </c>
      <c r="F593" s="148" t="s">
        <v>502</v>
      </c>
      <c r="H593" s="149">
        <v>0.96</v>
      </c>
      <c r="I593" s="150"/>
      <c r="L593" s="145"/>
      <c r="M593" s="151"/>
      <c r="T593" s="152"/>
      <c r="AT593" s="147" t="s">
        <v>147</v>
      </c>
      <c r="AU593" s="147" t="s">
        <v>145</v>
      </c>
      <c r="AV593" s="12" t="s">
        <v>145</v>
      </c>
      <c r="AW593" s="12" t="s">
        <v>33</v>
      </c>
      <c r="AX593" s="12" t="s">
        <v>77</v>
      </c>
      <c r="AY593" s="147" t="s">
        <v>136</v>
      </c>
    </row>
    <row r="594" spans="2:65" s="14" customFormat="1" ht="11.25">
      <c r="B594" s="170"/>
      <c r="D594" s="146" t="s">
        <v>147</v>
      </c>
      <c r="E594" s="171" t="s">
        <v>1</v>
      </c>
      <c r="F594" s="172" t="s">
        <v>257</v>
      </c>
      <c r="H594" s="171" t="s">
        <v>1</v>
      </c>
      <c r="I594" s="173"/>
      <c r="L594" s="170"/>
      <c r="M594" s="174"/>
      <c r="T594" s="175"/>
      <c r="AT594" s="171" t="s">
        <v>147</v>
      </c>
      <c r="AU594" s="171" t="s">
        <v>145</v>
      </c>
      <c r="AV594" s="14" t="s">
        <v>85</v>
      </c>
      <c r="AW594" s="14" t="s">
        <v>33</v>
      </c>
      <c r="AX594" s="14" t="s">
        <v>77</v>
      </c>
      <c r="AY594" s="171" t="s">
        <v>136</v>
      </c>
    </row>
    <row r="595" spans="2:65" s="12" customFormat="1" ht="11.25">
      <c r="B595" s="145"/>
      <c r="D595" s="146" t="s">
        <v>147</v>
      </c>
      <c r="E595" s="147" t="s">
        <v>1</v>
      </c>
      <c r="F595" s="148" t="s">
        <v>503</v>
      </c>
      <c r="H595" s="149">
        <v>0.64</v>
      </c>
      <c r="I595" s="150"/>
      <c r="L595" s="145"/>
      <c r="M595" s="151"/>
      <c r="T595" s="152"/>
      <c r="AT595" s="147" t="s">
        <v>147</v>
      </c>
      <c r="AU595" s="147" t="s">
        <v>145</v>
      </c>
      <c r="AV595" s="12" t="s">
        <v>145</v>
      </c>
      <c r="AW595" s="12" t="s">
        <v>33</v>
      </c>
      <c r="AX595" s="12" t="s">
        <v>77</v>
      </c>
      <c r="AY595" s="147" t="s">
        <v>136</v>
      </c>
    </row>
    <row r="596" spans="2:65" s="15" customFormat="1" ht="11.25">
      <c r="B596" s="176"/>
      <c r="D596" s="146" t="s">
        <v>147</v>
      </c>
      <c r="E596" s="177" t="s">
        <v>1</v>
      </c>
      <c r="F596" s="178" t="s">
        <v>167</v>
      </c>
      <c r="H596" s="179">
        <v>3.2250000000000001</v>
      </c>
      <c r="I596" s="180"/>
      <c r="L596" s="176"/>
      <c r="M596" s="181"/>
      <c r="T596" s="182"/>
      <c r="AT596" s="177" t="s">
        <v>147</v>
      </c>
      <c r="AU596" s="177" t="s">
        <v>145</v>
      </c>
      <c r="AV596" s="15" t="s">
        <v>137</v>
      </c>
      <c r="AW596" s="15" t="s">
        <v>33</v>
      </c>
      <c r="AX596" s="15" t="s">
        <v>77</v>
      </c>
      <c r="AY596" s="177" t="s">
        <v>136</v>
      </c>
    </row>
    <row r="597" spans="2:65" s="13" customFormat="1" ht="11.25">
      <c r="B597" s="153"/>
      <c r="D597" s="146" t="s">
        <v>147</v>
      </c>
      <c r="E597" s="154" t="s">
        <v>1</v>
      </c>
      <c r="F597" s="155" t="s">
        <v>150</v>
      </c>
      <c r="H597" s="156">
        <v>6.93</v>
      </c>
      <c r="I597" s="157"/>
      <c r="L597" s="153"/>
      <c r="M597" s="158"/>
      <c r="T597" s="159"/>
      <c r="AT597" s="154" t="s">
        <v>147</v>
      </c>
      <c r="AU597" s="154" t="s">
        <v>145</v>
      </c>
      <c r="AV597" s="13" t="s">
        <v>144</v>
      </c>
      <c r="AW597" s="13" t="s">
        <v>33</v>
      </c>
      <c r="AX597" s="13" t="s">
        <v>85</v>
      </c>
      <c r="AY597" s="154" t="s">
        <v>136</v>
      </c>
    </row>
    <row r="598" spans="2:65" s="1" customFormat="1" ht="21.75" customHeight="1">
      <c r="B598" s="32"/>
      <c r="C598" s="132" t="s">
        <v>504</v>
      </c>
      <c r="D598" s="132" t="s">
        <v>139</v>
      </c>
      <c r="E598" s="133" t="s">
        <v>505</v>
      </c>
      <c r="F598" s="134" t="s">
        <v>506</v>
      </c>
      <c r="G598" s="135" t="s">
        <v>175</v>
      </c>
      <c r="H598" s="136">
        <v>29.943999999999999</v>
      </c>
      <c r="I598" s="137"/>
      <c r="J598" s="138">
        <f>ROUND(I598*H598,2)</f>
        <v>0</v>
      </c>
      <c r="K598" s="134" t="s">
        <v>143</v>
      </c>
      <c r="L598" s="32"/>
      <c r="M598" s="139" t="s">
        <v>1</v>
      </c>
      <c r="N598" s="140" t="s">
        <v>43</v>
      </c>
      <c r="P598" s="141">
        <f>O598*H598</f>
        <v>0</v>
      </c>
      <c r="Q598" s="141">
        <v>0</v>
      </c>
      <c r="R598" s="141">
        <f>Q598*H598</f>
        <v>0</v>
      </c>
      <c r="S598" s="141">
        <v>7.5999999999999998E-2</v>
      </c>
      <c r="T598" s="142">
        <f>S598*H598</f>
        <v>2.275744</v>
      </c>
      <c r="AR598" s="143" t="s">
        <v>144</v>
      </c>
      <c r="AT598" s="143" t="s">
        <v>139</v>
      </c>
      <c r="AU598" s="143" t="s">
        <v>145</v>
      </c>
      <c r="AY598" s="17" t="s">
        <v>136</v>
      </c>
      <c r="BE598" s="144">
        <f>IF(N598="základní",J598,0)</f>
        <v>0</v>
      </c>
      <c r="BF598" s="144">
        <f>IF(N598="snížená",J598,0)</f>
        <v>0</v>
      </c>
      <c r="BG598" s="144">
        <f>IF(N598="zákl. přenesená",J598,0)</f>
        <v>0</v>
      </c>
      <c r="BH598" s="144">
        <f>IF(N598="sníž. přenesená",J598,0)</f>
        <v>0</v>
      </c>
      <c r="BI598" s="144">
        <f>IF(N598="nulová",J598,0)</f>
        <v>0</v>
      </c>
      <c r="BJ598" s="17" t="s">
        <v>145</v>
      </c>
      <c r="BK598" s="144">
        <f>ROUND(I598*H598,2)</f>
        <v>0</v>
      </c>
      <c r="BL598" s="17" t="s">
        <v>144</v>
      </c>
      <c r="BM598" s="143" t="s">
        <v>507</v>
      </c>
    </row>
    <row r="599" spans="2:65" s="14" customFormat="1" ht="11.25">
      <c r="B599" s="170"/>
      <c r="D599" s="146" t="s">
        <v>147</v>
      </c>
      <c r="E599" s="171" t="s">
        <v>1</v>
      </c>
      <c r="F599" s="172" t="s">
        <v>424</v>
      </c>
      <c r="H599" s="171" t="s">
        <v>1</v>
      </c>
      <c r="I599" s="173"/>
      <c r="L599" s="170"/>
      <c r="M599" s="174"/>
      <c r="T599" s="175"/>
      <c r="AT599" s="171" t="s">
        <v>147</v>
      </c>
      <c r="AU599" s="171" t="s">
        <v>145</v>
      </c>
      <c r="AV599" s="14" t="s">
        <v>85</v>
      </c>
      <c r="AW599" s="14" t="s">
        <v>33</v>
      </c>
      <c r="AX599" s="14" t="s">
        <v>77</v>
      </c>
      <c r="AY599" s="171" t="s">
        <v>136</v>
      </c>
    </row>
    <row r="600" spans="2:65" s="12" customFormat="1" ht="11.25">
      <c r="B600" s="145"/>
      <c r="D600" s="146" t="s">
        <v>147</v>
      </c>
      <c r="E600" s="147" t="s">
        <v>1</v>
      </c>
      <c r="F600" s="148" t="s">
        <v>508</v>
      </c>
      <c r="H600" s="149">
        <v>3.1520000000000001</v>
      </c>
      <c r="I600" s="150"/>
      <c r="L600" s="145"/>
      <c r="M600" s="151"/>
      <c r="T600" s="152"/>
      <c r="AT600" s="147" t="s">
        <v>147</v>
      </c>
      <c r="AU600" s="147" t="s">
        <v>145</v>
      </c>
      <c r="AV600" s="12" t="s">
        <v>145</v>
      </c>
      <c r="AW600" s="12" t="s">
        <v>33</v>
      </c>
      <c r="AX600" s="12" t="s">
        <v>77</v>
      </c>
      <c r="AY600" s="147" t="s">
        <v>136</v>
      </c>
    </row>
    <row r="601" spans="2:65" s="14" customFormat="1" ht="11.25">
      <c r="B601" s="170"/>
      <c r="D601" s="146" t="s">
        <v>147</v>
      </c>
      <c r="E601" s="171" t="s">
        <v>1</v>
      </c>
      <c r="F601" s="172" t="s">
        <v>451</v>
      </c>
      <c r="H601" s="171" t="s">
        <v>1</v>
      </c>
      <c r="I601" s="173"/>
      <c r="L601" s="170"/>
      <c r="M601" s="174"/>
      <c r="T601" s="175"/>
      <c r="AT601" s="171" t="s">
        <v>147</v>
      </c>
      <c r="AU601" s="171" t="s">
        <v>145</v>
      </c>
      <c r="AV601" s="14" t="s">
        <v>85</v>
      </c>
      <c r="AW601" s="14" t="s">
        <v>33</v>
      </c>
      <c r="AX601" s="14" t="s">
        <v>77</v>
      </c>
      <c r="AY601" s="171" t="s">
        <v>136</v>
      </c>
    </row>
    <row r="602" spans="2:65" s="12" customFormat="1" ht="11.25">
      <c r="B602" s="145"/>
      <c r="D602" s="146" t="s">
        <v>147</v>
      </c>
      <c r="E602" s="147" t="s">
        <v>1</v>
      </c>
      <c r="F602" s="148" t="s">
        <v>508</v>
      </c>
      <c r="H602" s="149">
        <v>3.1520000000000001</v>
      </c>
      <c r="I602" s="150"/>
      <c r="L602" s="145"/>
      <c r="M602" s="151"/>
      <c r="T602" s="152"/>
      <c r="AT602" s="147" t="s">
        <v>147</v>
      </c>
      <c r="AU602" s="147" t="s">
        <v>145</v>
      </c>
      <c r="AV602" s="12" t="s">
        <v>145</v>
      </c>
      <c r="AW602" s="12" t="s">
        <v>33</v>
      </c>
      <c r="AX602" s="12" t="s">
        <v>77</v>
      </c>
      <c r="AY602" s="147" t="s">
        <v>136</v>
      </c>
    </row>
    <row r="603" spans="2:65" s="14" customFormat="1" ht="11.25">
      <c r="B603" s="170"/>
      <c r="D603" s="146" t="s">
        <v>147</v>
      </c>
      <c r="E603" s="171" t="s">
        <v>1</v>
      </c>
      <c r="F603" s="172" t="s">
        <v>227</v>
      </c>
      <c r="H603" s="171" t="s">
        <v>1</v>
      </c>
      <c r="I603" s="173"/>
      <c r="L603" s="170"/>
      <c r="M603" s="174"/>
      <c r="T603" s="175"/>
      <c r="AT603" s="171" t="s">
        <v>147</v>
      </c>
      <c r="AU603" s="171" t="s">
        <v>145</v>
      </c>
      <c r="AV603" s="14" t="s">
        <v>85</v>
      </c>
      <c r="AW603" s="14" t="s">
        <v>33</v>
      </c>
      <c r="AX603" s="14" t="s">
        <v>77</v>
      </c>
      <c r="AY603" s="171" t="s">
        <v>136</v>
      </c>
    </row>
    <row r="604" spans="2:65" s="12" customFormat="1" ht="11.25">
      <c r="B604" s="145"/>
      <c r="D604" s="146" t="s">
        <v>147</v>
      </c>
      <c r="E604" s="147" t="s">
        <v>1</v>
      </c>
      <c r="F604" s="148" t="s">
        <v>509</v>
      </c>
      <c r="H604" s="149">
        <v>4.7279999999999998</v>
      </c>
      <c r="I604" s="150"/>
      <c r="L604" s="145"/>
      <c r="M604" s="151"/>
      <c r="T604" s="152"/>
      <c r="AT604" s="147" t="s">
        <v>147</v>
      </c>
      <c r="AU604" s="147" t="s">
        <v>145</v>
      </c>
      <c r="AV604" s="12" t="s">
        <v>145</v>
      </c>
      <c r="AW604" s="12" t="s">
        <v>33</v>
      </c>
      <c r="AX604" s="12" t="s">
        <v>77</v>
      </c>
      <c r="AY604" s="147" t="s">
        <v>136</v>
      </c>
    </row>
    <row r="605" spans="2:65" s="14" customFormat="1" ht="11.25">
      <c r="B605" s="170"/>
      <c r="D605" s="146" t="s">
        <v>147</v>
      </c>
      <c r="E605" s="171" t="s">
        <v>1</v>
      </c>
      <c r="F605" s="172" t="s">
        <v>229</v>
      </c>
      <c r="H605" s="171" t="s">
        <v>1</v>
      </c>
      <c r="I605" s="173"/>
      <c r="L605" s="170"/>
      <c r="M605" s="174"/>
      <c r="T605" s="175"/>
      <c r="AT605" s="171" t="s">
        <v>147</v>
      </c>
      <c r="AU605" s="171" t="s">
        <v>145</v>
      </c>
      <c r="AV605" s="14" t="s">
        <v>85</v>
      </c>
      <c r="AW605" s="14" t="s">
        <v>33</v>
      </c>
      <c r="AX605" s="14" t="s">
        <v>77</v>
      </c>
      <c r="AY605" s="171" t="s">
        <v>136</v>
      </c>
    </row>
    <row r="606" spans="2:65" s="12" customFormat="1" ht="11.25">
      <c r="B606" s="145"/>
      <c r="D606" s="146" t="s">
        <v>147</v>
      </c>
      <c r="E606" s="147" t="s">
        <v>1</v>
      </c>
      <c r="F606" s="148" t="s">
        <v>509</v>
      </c>
      <c r="H606" s="149">
        <v>4.7279999999999998</v>
      </c>
      <c r="I606" s="150"/>
      <c r="L606" s="145"/>
      <c r="M606" s="151"/>
      <c r="T606" s="152"/>
      <c r="AT606" s="147" t="s">
        <v>147</v>
      </c>
      <c r="AU606" s="147" t="s">
        <v>145</v>
      </c>
      <c r="AV606" s="12" t="s">
        <v>145</v>
      </c>
      <c r="AW606" s="12" t="s">
        <v>33</v>
      </c>
      <c r="AX606" s="12" t="s">
        <v>77</v>
      </c>
      <c r="AY606" s="147" t="s">
        <v>136</v>
      </c>
    </row>
    <row r="607" spans="2:65" s="15" customFormat="1" ht="11.25">
      <c r="B607" s="176"/>
      <c r="D607" s="146" t="s">
        <v>147</v>
      </c>
      <c r="E607" s="177" t="s">
        <v>1</v>
      </c>
      <c r="F607" s="178" t="s">
        <v>167</v>
      </c>
      <c r="H607" s="179">
        <v>15.76</v>
      </c>
      <c r="I607" s="180"/>
      <c r="L607" s="176"/>
      <c r="M607" s="181"/>
      <c r="T607" s="182"/>
      <c r="AT607" s="177" t="s">
        <v>147</v>
      </c>
      <c r="AU607" s="177" t="s">
        <v>145</v>
      </c>
      <c r="AV607" s="15" t="s">
        <v>137</v>
      </c>
      <c r="AW607" s="15" t="s">
        <v>33</v>
      </c>
      <c r="AX607" s="15" t="s">
        <v>77</v>
      </c>
      <c r="AY607" s="177" t="s">
        <v>136</v>
      </c>
    </row>
    <row r="608" spans="2:65" s="14" customFormat="1" ht="11.25">
      <c r="B608" s="170"/>
      <c r="D608" s="146" t="s">
        <v>147</v>
      </c>
      <c r="E608" s="171" t="s">
        <v>1</v>
      </c>
      <c r="F608" s="172" t="s">
        <v>217</v>
      </c>
      <c r="H608" s="171" t="s">
        <v>1</v>
      </c>
      <c r="I608" s="173"/>
      <c r="L608" s="170"/>
      <c r="M608" s="174"/>
      <c r="T608" s="175"/>
      <c r="AT608" s="171" t="s">
        <v>147</v>
      </c>
      <c r="AU608" s="171" t="s">
        <v>145</v>
      </c>
      <c r="AV608" s="14" t="s">
        <v>85</v>
      </c>
      <c r="AW608" s="14" t="s">
        <v>33</v>
      </c>
      <c r="AX608" s="14" t="s">
        <v>77</v>
      </c>
      <c r="AY608" s="171" t="s">
        <v>136</v>
      </c>
    </row>
    <row r="609" spans="2:65" s="12" customFormat="1" ht="11.25">
      <c r="B609" s="145"/>
      <c r="D609" s="146" t="s">
        <v>147</v>
      </c>
      <c r="E609" s="147" t="s">
        <v>1</v>
      </c>
      <c r="F609" s="148" t="s">
        <v>508</v>
      </c>
      <c r="H609" s="149">
        <v>3.1520000000000001</v>
      </c>
      <c r="I609" s="150"/>
      <c r="L609" s="145"/>
      <c r="M609" s="151"/>
      <c r="T609" s="152"/>
      <c r="AT609" s="147" t="s">
        <v>147</v>
      </c>
      <c r="AU609" s="147" t="s">
        <v>145</v>
      </c>
      <c r="AV609" s="12" t="s">
        <v>145</v>
      </c>
      <c r="AW609" s="12" t="s">
        <v>33</v>
      </c>
      <c r="AX609" s="12" t="s">
        <v>77</v>
      </c>
      <c r="AY609" s="147" t="s">
        <v>136</v>
      </c>
    </row>
    <row r="610" spans="2:65" s="14" customFormat="1" ht="11.25">
      <c r="B610" s="170"/>
      <c r="D610" s="146" t="s">
        <v>147</v>
      </c>
      <c r="E610" s="171" t="s">
        <v>1</v>
      </c>
      <c r="F610" s="172" t="s">
        <v>185</v>
      </c>
      <c r="H610" s="171" t="s">
        <v>1</v>
      </c>
      <c r="I610" s="173"/>
      <c r="L610" s="170"/>
      <c r="M610" s="174"/>
      <c r="T610" s="175"/>
      <c r="AT610" s="171" t="s">
        <v>147</v>
      </c>
      <c r="AU610" s="171" t="s">
        <v>145</v>
      </c>
      <c r="AV610" s="14" t="s">
        <v>85</v>
      </c>
      <c r="AW610" s="14" t="s">
        <v>33</v>
      </c>
      <c r="AX610" s="14" t="s">
        <v>77</v>
      </c>
      <c r="AY610" s="171" t="s">
        <v>136</v>
      </c>
    </row>
    <row r="611" spans="2:65" s="12" customFormat="1" ht="11.25">
      <c r="B611" s="145"/>
      <c r="D611" s="146" t="s">
        <v>147</v>
      </c>
      <c r="E611" s="147" t="s">
        <v>1</v>
      </c>
      <c r="F611" s="148" t="s">
        <v>508</v>
      </c>
      <c r="H611" s="149">
        <v>3.1520000000000001</v>
      </c>
      <c r="I611" s="150"/>
      <c r="L611" s="145"/>
      <c r="M611" s="151"/>
      <c r="T611" s="152"/>
      <c r="AT611" s="147" t="s">
        <v>147</v>
      </c>
      <c r="AU611" s="147" t="s">
        <v>145</v>
      </c>
      <c r="AV611" s="12" t="s">
        <v>145</v>
      </c>
      <c r="AW611" s="12" t="s">
        <v>33</v>
      </c>
      <c r="AX611" s="12" t="s">
        <v>77</v>
      </c>
      <c r="AY611" s="147" t="s">
        <v>136</v>
      </c>
    </row>
    <row r="612" spans="2:65" s="12" customFormat="1" ht="11.25">
      <c r="B612" s="145"/>
      <c r="D612" s="146" t="s">
        <v>147</v>
      </c>
      <c r="E612" s="147" t="s">
        <v>1</v>
      </c>
      <c r="F612" s="148" t="s">
        <v>510</v>
      </c>
      <c r="H612" s="149">
        <v>4.7279999999999998</v>
      </c>
      <c r="I612" s="150"/>
      <c r="L612" s="145"/>
      <c r="M612" s="151"/>
      <c r="T612" s="152"/>
      <c r="AT612" s="147" t="s">
        <v>147</v>
      </c>
      <c r="AU612" s="147" t="s">
        <v>145</v>
      </c>
      <c r="AV612" s="12" t="s">
        <v>145</v>
      </c>
      <c r="AW612" s="12" t="s">
        <v>33</v>
      </c>
      <c r="AX612" s="12" t="s">
        <v>77</v>
      </c>
      <c r="AY612" s="147" t="s">
        <v>136</v>
      </c>
    </row>
    <row r="613" spans="2:65" s="12" customFormat="1" ht="11.25">
      <c r="B613" s="145"/>
      <c r="D613" s="146" t="s">
        <v>147</v>
      </c>
      <c r="E613" s="147" t="s">
        <v>1</v>
      </c>
      <c r="F613" s="148" t="s">
        <v>511</v>
      </c>
      <c r="H613" s="149">
        <v>3.1520000000000001</v>
      </c>
      <c r="I613" s="150"/>
      <c r="L613" s="145"/>
      <c r="M613" s="151"/>
      <c r="T613" s="152"/>
      <c r="AT613" s="147" t="s">
        <v>147</v>
      </c>
      <c r="AU613" s="147" t="s">
        <v>145</v>
      </c>
      <c r="AV613" s="12" t="s">
        <v>145</v>
      </c>
      <c r="AW613" s="12" t="s">
        <v>33</v>
      </c>
      <c r="AX613" s="12" t="s">
        <v>77</v>
      </c>
      <c r="AY613" s="147" t="s">
        <v>136</v>
      </c>
    </row>
    <row r="614" spans="2:65" s="15" customFormat="1" ht="11.25">
      <c r="B614" s="176"/>
      <c r="D614" s="146" t="s">
        <v>147</v>
      </c>
      <c r="E614" s="177" t="s">
        <v>1</v>
      </c>
      <c r="F614" s="178" t="s">
        <v>167</v>
      </c>
      <c r="H614" s="179">
        <v>14.183999999999999</v>
      </c>
      <c r="I614" s="180"/>
      <c r="L614" s="176"/>
      <c r="M614" s="181"/>
      <c r="T614" s="182"/>
      <c r="AT614" s="177" t="s">
        <v>147</v>
      </c>
      <c r="AU614" s="177" t="s">
        <v>145</v>
      </c>
      <c r="AV614" s="15" t="s">
        <v>137</v>
      </c>
      <c r="AW614" s="15" t="s">
        <v>33</v>
      </c>
      <c r="AX614" s="15" t="s">
        <v>77</v>
      </c>
      <c r="AY614" s="177" t="s">
        <v>136</v>
      </c>
    </row>
    <row r="615" spans="2:65" s="13" customFormat="1" ht="11.25">
      <c r="B615" s="153"/>
      <c r="D615" s="146" t="s">
        <v>147</v>
      </c>
      <c r="E615" s="154" t="s">
        <v>1</v>
      </c>
      <c r="F615" s="155" t="s">
        <v>150</v>
      </c>
      <c r="H615" s="156">
        <v>29.943999999999999</v>
      </c>
      <c r="I615" s="157"/>
      <c r="L615" s="153"/>
      <c r="M615" s="158"/>
      <c r="T615" s="159"/>
      <c r="AT615" s="154" t="s">
        <v>147</v>
      </c>
      <c r="AU615" s="154" t="s">
        <v>145</v>
      </c>
      <c r="AV615" s="13" t="s">
        <v>144</v>
      </c>
      <c r="AW615" s="13" t="s">
        <v>33</v>
      </c>
      <c r="AX615" s="13" t="s">
        <v>85</v>
      </c>
      <c r="AY615" s="154" t="s">
        <v>136</v>
      </c>
    </row>
    <row r="616" spans="2:65" s="1" customFormat="1" ht="24.2" customHeight="1">
      <c r="B616" s="32"/>
      <c r="C616" s="132" t="s">
        <v>512</v>
      </c>
      <c r="D616" s="132" t="s">
        <v>139</v>
      </c>
      <c r="E616" s="133" t="s">
        <v>513</v>
      </c>
      <c r="F616" s="134" t="s">
        <v>514</v>
      </c>
      <c r="G616" s="135" t="s">
        <v>515</v>
      </c>
      <c r="H616" s="136">
        <v>1</v>
      </c>
      <c r="I616" s="137"/>
      <c r="J616" s="138">
        <f>ROUND(I616*H616,2)</f>
        <v>0</v>
      </c>
      <c r="K616" s="134" t="s">
        <v>143</v>
      </c>
      <c r="L616" s="32"/>
      <c r="M616" s="139" t="s">
        <v>1</v>
      </c>
      <c r="N616" s="140" t="s">
        <v>43</v>
      </c>
      <c r="P616" s="141">
        <f>O616*H616</f>
        <v>0</v>
      </c>
      <c r="Q616" s="141">
        <v>0</v>
      </c>
      <c r="R616" s="141">
        <f>Q616*H616</f>
        <v>0</v>
      </c>
      <c r="S616" s="141">
        <v>6.9000000000000006E-2</v>
      </c>
      <c r="T616" s="142">
        <f>S616*H616</f>
        <v>6.9000000000000006E-2</v>
      </c>
      <c r="AR616" s="143" t="s">
        <v>144</v>
      </c>
      <c r="AT616" s="143" t="s">
        <v>139</v>
      </c>
      <c r="AU616" s="143" t="s">
        <v>145</v>
      </c>
      <c r="AY616" s="17" t="s">
        <v>136</v>
      </c>
      <c r="BE616" s="144">
        <f>IF(N616="základní",J616,0)</f>
        <v>0</v>
      </c>
      <c r="BF616" s="144">
        <f>IF(N616="snížená",J616,0)</f>
        <v>0</v>
      </c>
      <c r="BG616" s="144">
        <f>IF(N616="zákl. přenesená",J616,0)</f>
        <v>0</v>
      </c>
      <c r="BH616" s="144">
        <f>IF(N616="sníž. přenesená",J616,0)</f>
        <v>0</v>
      </c>
      <c r="BI616" s="144">
        <f>IF(N616="nulová",J616,0)</f>
        <v>0</v>
      </c>
      <c r="BJ616" s="17" t="s">
        <v>145</v>
      </c>
      <c r="BK616" s="144">
        <f>ROUND(I616*H616,2)</f>
        <v>0</v>
      </c>
      <c r="BL616" s="17" t="s">
        <v>144</v>
      </c>
      <c r="BM616" s="143" t="s">
        <v>516</v>
      </c>
    </row>
    <row r="617" spans="2:65" s="12" customFormat="1" ht="11.25">
      <c r="B617" s="145"/>
      <c r="D617" s="146" t="s">
        <v>147</v>
      </c>
      <c r="E617" s="147" t="s">
        <v>1</v>
      </c>
      <c r="F617" s="148" t="s">
        <v>517</v>
      </c>
      <c r="H617" s="149">
        <v>1</v>
      </c>
      <c r="I617" s="150"/>
      <c r="L617" s="145"/>
      <c r="M617" s="151"/>
      <c r="T617" s="152"/>
      <c r="AT617" s="147" t="s">
        <v>147</v>
      </c>
      <c r="AU617" s="147" t="s">
        <v>145</v>
      </c>
      <c r="AV617" s="12" t="s">
        <v>145</v>
      </c>
      <c r="AW617" s="12" t="s">
        <v>33</v>
      </c>
      <c r="AX617" s="12" t="s">
        <v>85</v>
      </c>
      <c r="AY617" s="147" t="s">
        <v>136</v>
      </c>
    </row>
    <row r="618" spans="2:65" s="1" customFormat="1" ht="24.2" customHeight="1">
      <c r="B618" s="32"/>
      <c r="C618" s="132" t="s">
        <v>518</v>
      </c>
      <c r="D618" s="132" t="s">
        <v>139</v>
      </c>
      <c r="E618" s="133" t="s">
        <v>519</v>
      </c>
      <c r="F618" s="134" t="s">
        <v>520</v>
      </c>
      <c r="G618" s="135" t="s">
        <v>175</v>
      </c>
      <c r="H618" s="136">
        <v>4.8440000000000003</v>
      </c>
      <c r="I618" s="137"/>
      <c r="J618" s="138">
        <f>ROUND(I618*H618,2)</f>
        <v>0</v>
      </c>
      <c r="K618" s="134" t="s">
        <v>143</v>
      </c>
      <c r="L618" s="32"/>
      <c r="M618" s="139" t="s">
        <v>1</v>
      </c>
      <c r="N618" s="140" t="s">
        <v>43</v>
      </c>
      <c r="P618" s="141">
        <f>O618*H618</f>
        <v>0</v>
      </c>
      <c r="Q618" s="141">
        <v>0</v>
      </c>
      <c r="R618" s="141">
        <f>Q618*H618</f>
        <v>0</v>
      </c>
      <c r="S618" s="141">
        <v>0.187</v>
      </c>
      <c r="T618" s="142">
        <f>S618*H618</f>
        <v>0.90582800000000008</v>
      </c>
      <c r="AR618" s="143" t="s">
        <v>144</v>
      </c>
      <c r="AT618" s="143" t="s">
        <v>139</v>
      </c>
      <c r="AU618" s="143" t="s">
        <v>145</v>
      </c>
      <c r="AY618" s="17" t="s">
        <v>136</v>
      </c>
      <c r="BE618" s="144">
        <f>IF(N618="základní",J618,0)</f>
        <v>0</v>
      </c>
      <c r="BF618" s="144">
        <f>IF(N618="snížená",J618,0)</f>
        <v>0</v>
      </c>
      <c r="BG618" s="144">
        <f>IF(N618="zákl. přenesená",J618,0)</f>
        <v>0</v>
      </c>
      <c r="BH618" s="144">
        <f>IF(N618="sníž. přenesená",J618,0)</f>
        <v>0</v>
      </c>
      <c r="BI618" s="144">
        <f>IF(N618="nulová",J618,0)</f>
        <v>0</v>
      </c>
      <c r="BJ618" s="17" t="s">
        <v>145</v>
      </c>
      <c r="BK618" s="144">
        <f>ROUND(I618*H618,2)</f>
        <v>0</v>
      </c>
      <c r="BL618" s="17" t="s">
        <v>144</v>
      </c>
      <c r="BM618" s="143" t="s">
        <v>521</v>
      </c>
    </row>
    <row r="619" spans="2:65" s="14" customFormat="1" ht="11.25">
      <c r="B619" s="170"/>
      <c r="D619" s="146" t="s">
        <v>147</v>
      </c>
      <c r="E619" s="171" t="s">
        <v>1</v>
      </c>
      <c r="F619" s="172" t="s">
        <v>522</v>
      </c>
      <c r="H619" s="171" t="s">
        <v>1</v>
      </c>
      <c r="I619" s="173"/>
      <c r="L619" s="170"/>
      <c r="M619" s="174"/>
      <c r="T619" s="175"/>
      <c r="AT619" s="171" t="s">
        <v>147</v>
      </c>
      <c r="AU619" s="171" t="s">
        <v>145</v>
      </c>
      <c r="AV619" s="14" t="s">
        <v>85</v>
      </c>
      <c r="AW619" s="14" t="s">
        <v>33</v>
      </c>
      <c r="AX619" s="14" t="s">
        <v>77</v>
      </c>
      <c r="AY619" s="171" t="s">
        <v>136</v>
      </c>
    </row>
    <row r="620" spans="2:65" s="12" customFormat="1" ht="11.25">
      <c r="B620" s="145"/>
      <c r="D620" s="146" t="s">
        <v>147</v>
      </c>
      <c r="E620" s="147" t="s">
        <v>1</v>
      </c>
      <c r="F620" s="148" t="s">
        <v>523</v>
      </c>
      <c r="H620" s="149">
        <v>0.51600000000000001</v>
      </c>
      <c r="I620" s="150"/>
      <c r="L620" s="145"/>
      <c r="M620" s="151"/>
      <c r="T620" s="152"/>
      <c r="AT620" s="147" t="s">
        <v>147</v>
      </c>
      <c r="AU620" s="147" t="s">
        <v>145</v>
      </c>
      <c r="AV620" s="12" t="s">
        <v>145</v>
      </c>
      <c r="AW620" s="12" t="s">
        <v>33</v>
      </c>
      <c r="AX620" s="12" t="s">
        <v>77</v>
      </c>
      <c r="AY620" s="147" t="s">
        <v>136</v>
      </c>
    </row>
    <row r="621" spans="2:65" s="12" customFormat="1" ht="11.25">
      <c r="B621" s="145"/>
      <c r="D621" s="146" t="s">
        <v>147</v>
      </c>
      <c r="E621" s="147" t="s">
        <v>1</v>
      </c>
      <c r="F621" s="148" t="s">
        <v>524</v>
      </c>
      <c r="H621" s="149">
        <v>0.68799999999999994</v>
      </c>
      <c r="I621" s="150"/>
      <c r="L621" s="145"/>
      <c r="M621" s="151"/>
      <c r="T621" s="152"/>
      <c r="AT621" s="147" t="s">
        <v>147</v>
      </c>
      <c r="AU621" s="147" t="s">
        <v>145</v>
      </c>
      <c r="AV621" s="12" t="s">
        <v>145</v>
      </c>
      <c r="AW621" s="12" t="s">
        <v>33</v>
      </c>
      <c r="AX621" s="12" t="s">
        <v>77</v>
      </c>
      <c r="AY621" s="147" t="s">
        <v>136</v>
      </c>
    </row>
    <row r="622" spans="2:65" s="12" customFormat="1" ht="11.25">
      <c r="B622" s="145"/>
      <c r="D622" s="146" t="s">
        <v>147</v>
      </c>
      <c r="E622" s="147" t="s">
        <v>1</v>
      </c>
      <c r="F622" s="148" t="s">
        <v>525</v>
      </c>
      <c r="H622" s="149">
        <v>0.64</v>
      </c>
      <c r="I622" s="150"/>
      <c r="L622" s="145"/>
      <c r="M622" s="151"/>
      <c r="T622" s="152"/>
      <c r="AT622" s="147" t="s">
        <v>147</v>
      </c>
      <c r="AU622" s="147" t="s">
        <v>145</v>
      </c>
      <c r="AV622" s="12" t="s">
        <v>145</v>
      </c>
      <c r="AW622" s="12" t="s">
        <v>33</v>
      </c>
      <c r="AX622" s="12" t="s">
        <v>77</v>
      </c>
      <c r="AY622" s="147" t="s">
        <v>136</v>
      </c>
    </row>
    <row r="623" spans="2:65" s="14" customFormat="1" ht="11.25">
      <c r="B623" s="170"/>
      <c r="D623" s="146" t="s">
        <v>147</v>
      </c>
      <c r="E623" s="171" t="s">
        <v>1</v>
      </c>
      <c r="F623" s="172" t="s">
        <v>227</v>
      </c>
      <c r="H623" s="171" t="s">
        <v>1</v>
      </c>
      <c r="I623" s="173"/>
      <c r="L623" s="170"/>
      <c r="M623" s="174"/>
      <c r="T623" s="175"/>
      <c r="AT623" s="171" t="s">
        <v>147</v>
      </c>
      <c r="AU623" s="171" t="s">
        <v>145</v>
      </c>
      <c r="AV623" s="14" t="s">
        <v>85</v>
      </c>
      <c r="AW623" s="14" t="s">
        <v>33</v>
      </c>
      <c r="AX623" s="14" t="s">
        <v>77</v>
      </c>
      <c r="AY623" s="171" t="s">
        <v>136</v>
      </c>
    </row>
    <row r="624" spans="2:65" s="12" customFormat="1" ht="11.25">
      <c r="B624" s="145"/>
      <c r="D624" s="146" t="s">
        <v>147</v>
      </c>
      <c r="E624" s="147" t="s">
        <v>1</v>
      </c>
      <c r="F624" s="148" t="s">
        <v>526</v>
      </c>
      <c r="H624" s="149">
        <v>1.2</v>
      </c>
      <c r="I624" s="150"/>
      <c r="L624" s="145"/>
      <c r="M624" s="151"/>
      <c r="T624" s="152"/>
      <c r="AT624" s="147" t="s">
        <v>147</v>
      </c>
      <c r="AU624" s="147" t="s">
        <v>145</v>
      </c>
      <c r="AV624" s="12" t="s">
        <v>145</v>
      </c>
      <c r="AW624" s="12" t="s">
        <v>33</v>
      </c>
      <c r="AX624" s="12" t="s">
        <v>77</v>
      </c>
      <c r="AY624" s="147" t="s">
        <v>136</v>
      </c>
    </row>
    <row r="625" spans="2:65" s="15" customFormat="1" ht="11.25">
      <c r="B625" s="176"/>
      <c r="D625" s="146" t="s">
        <v>147</v>
      </c>
      <c r="E625" s="177" t="s">
        <v>1</v>
      </c>
      <c r="F625" s="178" t="s">
        <v>167</v>
      </c>
      <c r="H625" s="179">
        <v>3.044</v>
      </c>
      <c r="I625" s="180"/>
      <c r="L625" s="176"/>
      <c r="M625" s="181"/>
      <c r="T625" s="182"/>
      <c r="AT625" s="177" t="s">
        <v>147</v>
      </c>
      <c r="AU625" s="177" t="s">
        <v>145</v>
      </c>
      <c r="AV625" s="15" t="s">
        <v>137</v>
      </c>
      <c r="AW625" s="15" t="s">
        <v>33</v>
      </c>
      <c r="AX625" s="15" t="s">
        <v>77</v>
      </c>
      <c r="AY625" s="177" t="s">
        <v>136</v>
      </c>
    </row>
    <row r="626" spans="2:65" s="14" customFormat="1" ht="11.25">
      <c r="B626" s="170"/>
      <c r="D626" s="146" t="s">
        <v>147</v>
      </c>
      <c r="E626" s="171" t="s">
        <v>1</v>
      </c>
      <c r="F626" s="172" t="s">
        <v>185</v>
      </c>
      <c r="H626" s="171" t="s">
        <v>1</v>
      </c>
      <c r="I626" s="173"/>
      <c r="L626" s="170"/>
      <c r="M626" s="174"/>
      <c r="T626" s="175"/>
      <c r="AT626" s="171" t="s">
        <v>147</v>
      </c>
      <c r="AU626" s="171" t="s">
        <v>145</v>
      </c>
      <c r="AV626" s="14" t="s">
        <v>85</v>
      </c>
      <c r="AW626" s="14" t="s">
        <v>33</v>
      </c>
      <c r="AX626" s="14" t="s">
        <v>77</v>
      </c>
      <c r="AY626" s="171" t="s">
        <v>136</v>
      </c>
    </row>
    <row r="627" spans="2:65" s="12" customFormat="1" ht="11.25">
      <c r="B627" s="145"/>
      <c r="D627" s="146" t="s">
        <v>147</v>
      </c>
      <c r="E627" s="147" t="s">
        <v>1</v>
      </c>
      <c r="F627" s="148" t="s">
        <v>527</v>
      </c>
      <c r="H627" s="149">
        <v>0.6</v>
      </c>
      <c r="I627" s="150"/>
      <c r="L627" s="145"/>
      <c r="M627" s="151"/>
      <c r="T627" s="152"/>
      <c r="AT627" s="147" t="s">
        <v>147</v>
      </c>
      <c r="AU627" s="147" t="s">
        <v>145</v>
      </c>
      <c r="AV627" s="12" t="s">
        <v>145</v>
      </c>
      <c r="AW627" s="12" t="s">
        <v>33</v>
      </c>
      <c r="AX627" s="12" t="s">
        <v>77</v>
      </c>
      <c r="AY627" s="147" t="s">
        <v>136</v>
      </c>
    </row>
    <row r="628" spans="2:65" s="14" customFormat="1" ht="11.25">
      <c r="B628" s="170"/>
      <c r="D628" s="146" t="s">
        <v>147</v>
      </c>
      <c r="E628" s="171" t="s">
        <v>1</v>
      </c>
      <c r="F628" s="172" t="s">
        <v>257</v>
      </c>
      <c r="H628" s="171" t="s">
        <v>1</v>
      </c>
      <c r="I628" s="173"/>
      <c r="L628" s="170"/>
      <c r="M628" s="174"/>
      <c r="T628" s="175"/>
      <c r="AT628" s="171" t="s">
        <v>147</v>
      </c>
      <c r="AU628" s="171" t="s">
        <v>145</v>
      </c>
      <c r="AV628" s="14" t="s">
        <v>85</v>
      </c>
      <c r="AW628" s="14" t="s">
        <v>33</v>
      </c>
      <c r="AX628" s="14" t="s">
        <v>77</v>
      </c>
      <c r="AY628" s="171" t="s">
        <v>136</v>
      </c>
    </row>
    <row r="629" spans="2:65" s="12" customFormat="1" ht="11.25">
      <c r="B629" s="145"/>
      <c r="D629" s="146" t="s">
        <v>147</v>
      </c>
      <c r="E629" s="147" t="s">
        <v>1</v>
      </c>
      <c r="F629" s="148" t="s">
        <v>528</v>
      </c>
      <c r="H629" s="149">
        <v>1.2</v>
      </c>
      <c r="I629" s="150"/>
      <c r="L629" s="145"/>
      <c r="M629" s="151"/>
      <c r="T629" s="152"/>
      <c r="AT629" s="147" t="s">
        <v>147</v>
      </c>
      <c r="AU629" s="147" t="s">
        <v>145</v>
      </c>
      <c r="AV629" s="12" t="s">
        <v>145</v>
      </c>
      <c r="AW629" s="12" t="s">
        <v>33</v>
      </c>
      <c r="AX629" s="12" t="s">
        <v>77</v>
      </c>
      <c r="AY629" s="147" t="s">
        <v>136</v>
      </c>
    </row>
    <row r="630" spans="2:65" s="15" customFormat="1" ht="11.25">
      <c r="B630" s="176"/>
      <c r="D630" s="146" t="s">
        <v>147</v>
      </c>
      <c r="E630" s="177" t="s">
        <v>1</v>
      </c>
      <c r="F630" s="178" t="s">
        <v>167</v>
      </c>
      <c r="H630" s="179">
        <v>1.8</v>
      </c>
      <c r="I630" s="180"/>
      <c r="L630" s="176"/>
      <c r="M630" s="181"/>
      <c r="T630" s="182"/>
      <c r="AT630" s="177" t="s">
        <v>147</v>
      </c>
      <c r="AU630" s="177" t="s">
        <v>145</v>
      </c>
      <c r="AV630" s="15" t="s">
        <v>137</v>
      </c>
      <c r="AW630" s="15" t="s">
        <v>33</v>
      </c>
      <c r="AX630" s="15" t="s">
        <v>77</v>
      </c>
      <c r="AY630" s="177" t="s">
        <v>136</v>
      </c>
    </row>
    <row r="631" spans="2:65" s="13" customFormat="1" ht="11.25">
      <c r="B631" s="153"/>
      <c r="D631" s="146" t="s">
        <v>147</v>
      </c>
      <c r="E631" s="154" t="s">
        <v>1</v>
      </c>
      <c r="F631" s="155" t="s">
        <v>150</v>
      </c>
      <c r="H631" s="156">
        <v>4.8440000000000003</v>
      </c>
      <c r="I631" s="157"/>
      <c r="L631" s="153"/>
      <c r="M631" s="158"/>
      <c r="T631" s="159"/>
      <c r="AT631" s="154" t="s">
        <v>147</v>
      </c>
      <c r="AU631" s="154" t="s">
        <v>145</v>
      </c>
      <c r="AV631" s="13" t="s">
        <v>144</v>
      </c>
      <c r="AW631" s="13" t="s">
        <v>33</v>
      </c>
      <c r="AX631" s="13" t="s">
        <v>85</v>
      </c>
      <c r="AY631" s="154" t="s">
        <v>136</v>
      </c>
    </row>
    <row r="632" spans="2:65" s="1" customFormat="1" ht="24.2" customHeight="1">
      <c r="B632" s="32"/>
      <c r="C632" s="132" t="s">
        <v>529</v>
      </c>
      <c r="D632" s="132" t="s">
        <v>139</v>
      </c>
      <c r="E632" s="133" t="s">
        <v>530</v>
      </c>
      <c r="F632" s="134" t="s">
        <v>531</v>
      </c>
      <c r="G632" s="135" t="s">
        <v>175</v>
      </c>
      <c r="H632" s="136">
        <v>4.41</v>
      </c>
      <c r="I632" s="137"/>
      <c r="J632" s="138">
        <f>ROUND(I632*H632,2)</f>
        <v>0</v>
      </c>
      <c r="K632" s="134" t="s">
        <v>143</v>
      </c>
      <c r="L632" s="32"/>
      <c r="M632" s="139" t="s">
        <v>1</v>
      </c>
      <c r="N632" s="140" t="s">
        <v>43</v>
      </c>
      <c r="P632" s="141">
        <f>O632*H632</f>
        <v>0</v>
      </c>
      <c r="Q632" s="141">
        <v>0</v>
      </c>
      <c r="R632" s="141">
        <f>Q632*H632</f>
        <v>0</v>
      </c>
      <c r="S632" s="141">
        <v>0.18</v>
      </c>
      <c r="T632" s="142">
        <f>S632*H632</f>
        <v>0.79379999999999995</v>
      </c>
      <c r="AR632" s="143" t="s">
        <v>144</v>
      </c>
      <c r="AT632" s="143" t="s">
        <v>139</v>
      </c>
      <c r="AU632" s="143" t="s">
        <v>145</v>
      </c>
      <c r="AY632" s="17" t="s">
        <v>136</v>
      </c>
      <c r="BE632" s="144">
        <f>IF(N632="základní",J632,0)</f>
        <v>0</v>
      </c>
      <c r="BF632" s="144">
        <f>IF(N632="snížená",J632,0)</f>
        <v>0</v>
      </c>
      <c r="BG632" s="144">
        <f>IF(N632="zákl. přenesená",J632,0)</f>
        <v>0</v>
      </c>
      <c r="BH632" s="144">
        <f>IF(N632="sníž. přenesená",J632,0)</f>
        <v>0</v>
      </c>
      <c r="BI632" s="144">
        <f>IF(N632="nulová",J632,0)</f>
        <v>0</v>
      </c>
      <c r="BJ632" s="17" t="s">
        <v>145</v>
      </c>
      <c r="BK632" s="144">
        <f>ROUND(I632*H632,2)</f>
        <v>0</v>
      </c>
      <c r="BL632" s="17" t="s">
        <v>144</v>
      </c>
      <c r="BM632" s="143" t="s">
        <v>532</v>
      </c>
    </row>
    <row r="633" spans="2:65" s="14" customFormat="1" ht="11.25">
      <c r="B633" s="170"/>
      <c r="D633" s="146" t="s">
        <v>147</v>
      </c>
      <c r="E633" s="171" t="s">
        <v>1</v>
      </c>
      <c r="F633" s="172" t="s">
        <v>227</v>
      </c>
      <c r="H633" s="171" t="s">
        <v>1</v>
      </c>
      <c r="I633" s="173"/>
      <c r="L633" s="170"/>
      <c r="M633" s="174"/>
      <c r="T633" s="175"/>
      <c r="AT633" s="171" t="s">
        <v>147</v>
      </c>
      <c r="AU633" s="171" t="s">
        <v>145</v>
      </c>
      <c r="AV633" s="14" t="s">
        <v>85</v>
      </c>
      <c r="AW633" s="14" t="s">
        <v>33</v>
      </c>
      <c r="AX633" s="14" t="s">
        <v>77</v>
      </c>
      <c r="AY633" s="171" t="s">
        <v>136</v>
      </c>
    </row>
    <row r="634" spans="2:65" s="12" customFormat="1" ht="11.25">
      <c r="B634" s="145"/>
      <c r="D634" s="146" t="s">
        <v>147</v>
      </c>
      <c r="E634" s="147" t="s">
        <v>1</v>
      </c>
      <c r="F634" s="148" t="s">
        <v>533</v>
      </c>
      <c r="H634" s="149">
        <v>1.1299999999999999</v>
      </c>
      <c r="I634" s="150"/>
      <c r="L634" s="145"/>
      <c r="M634" s="151"/>
      <c r="T634" s="152"/>
      <c r="AT634" s="147" t="s">
        <v>147</v>
      </c>
      <c r="AU634" s="147" t="s">
        <v>145</v>
      </c>
      <c r="AV634" s="12" t="s">
        <v>145</v>
      </c>
      <c r="AW634" s="12" t="s">
        <v>33</v>
      </c>
      <c r="AX634" s="12" t="s">
        <v>77</v>
      </c>
      <c r="AY634" s="147" t="s">
        <v>136</v>
      </c>
    </row>
    <row r="635" spans="2:65" s="12" customFormat="1" ht="11.25">
      <c r="B635" s="145"/>
      <c r="D635" s="146" t="s">
        <v>147</v>
      </c>
      <c r="E635" s="147" t="s">
        <v>1</v>
      </c>
      <c r="F635" s="148" t="s">
        <v>534</v>
      </c>
      <c r="H635" s="149">
        <v>1.08</v>
      </c>
      <c r="I635" s="150"/>
      <c r="L635" s="145"/>
      <c r="M635" s="151"/>
      <c r="T635" s="152"/>
      <c r="AT635" s="147" t="s">
        <v>147</v>
      </c>
      <c r="AU635" s="147" t="s">
        <v>145</v>
      </c>
      <c r="AV635" s="12" t="s">
        <v>145</v>
      </c>
      <c r="AW635" s="12" t="s">
        <v>33</v>
      </c>
      <c r="AX635" s="12" t="s">
        <v>77</v>
      </c>
      <c r="AY635" s="147" t="s">
        <v>136</v>
      </c>
    </row>
    <row r="636" spans="2:65" s="15" customFormat="1" ht="11.25">
      <c r="B636" s="176"/>
      <c r="D636" s="146" t="s">
        <v>147</v>
      </c>
      <c r="E636" s="177" t="s">
        <v>1</v>
      </c>
      <c r="F636" s="178" t="s">
        <v>167</v>
      </c>
      <c r="H636" s="179">
        <v>2.21</v>
      </c>
      <c r="I636" s="180"/>
      <c r="L636" s="176"/>
      <c r="M636" s="181"/>
      <c r="T636" s="182"/>
      <c r="AT636" s="177" t="s">
        <v>147</v>
      </c>
      <c r="AU636" s="177" t="s">
        <v>145</v>
      </c>
      <c r="AV636" s="15" t="s">
        <v>137</v>
      </c>
      <c r="AW636" s="15" t="s">
        <v>33</v>
      </c>
      <c r="AX636" s="15" t="s">
        <v>77</v>
      </c>
      <c r="AY636" s="177" t="s">
        <v>136</v>
      </c>
    </row>
    <row r="637" spans="2:65" s="14" customFormat="1" ht="11.25">
      <c r="B637" s="170"/>
      <c r="D637" s="146" t="s">
        <v>147</v>
      </c>
      <c r="E637" s="171" t="s">
        <v>1</v>
      </c>
      <c r="F637" s="172" t="s">
        <v>217</v>
      </c>
      <c r="H637" s="171" t="s">
        <v>1</v>
      </c>
      <c r="I637" s="173"/>
      <c r="L637" s="170"/>
      <c r="M637" s="174"/>
      <c r="T637" s="175"/>
      <c r="AT637" s="171" t="s">
        <v>147</v>
      </c>
      <c r="AU637" s="171" t="s">
        <v>145</v>
      </c>
      <c r="AV637" s="14" t="s">
        <v>85</v>
      </c>
      <c r="AW637" s="14" t="s">
        <v>33</v>
      </c>
      <c r="AX637" s="14" t="s">
        <v>77</v>
      </c>
      <c r="AY637" s="171" t="s">
        <v>136</v>
      </c>
    </row>
    <row r="638" spans="2:65" s="12" customFormat="1" ht="11.25">
      <c r="B638" s="145"/>
      <c r="D638" s="146" t="s">
        <v>147</v>
      </c>
      <c r="E638" s="147" t="s">
        <v>1</v>
      </c>
      <c r="F638" s="148" t="s">
        <v>535</v>
      </c>
      <c r="H638" s="149">
        <v>1.1399999999999999</v>
      </c>
      <c r="I638" s="150"/>
      <c r="L638" s="145"/>
      <c r="M638" s="151"/>
      <c r="T638" s="152"/>
      <c r="AT638" s="147" t="s">
        <v>147</v>
      </c>
      <c r="AU638" s="147" t="s">
        <v>145</v>
      </c>
      <c r="AV638" s="12" t="s">
        <v>145</v>
      </c>
      <c r="AW638" s="12" t="s">
        <v>33</v>
      </c>
      <c r="AX638" s="12" t="s">
        <v>77</v>
      </c>
      <c r="AY638" s="147" t="s">
        <v>136</v>
      </c>
    </row>
    <row r="639" spans="2:65" s="12" customFormat="1" ht="11.25">
      <c r="B639" s="145"/>
      <c r="D639" s="146" t="s">
        <v>147</v>
      </c>
      <c r="E639" s="147" t="s">
        <v>1</v>
      </c>
      <c r="F639" s="148" t="s">
        <v>536</v>
      </c>
      <c r="H639" s="149">
        <v>1.06</v>
      </c>
      <c r="I639" s="150"/>
      <c r="L639" s="145"/>
      <c r="M639" s="151"/>
      <c r="T639" s="152"/>
      <c r="AT639" s="147" t="s">
        <v>147</v>
      </c>
      <c r="AU639" s="147" t="s">
        <v>145</v>
      </c>
      <c r="AV639" s="12" t="s">
        <v>145</v>
      </c>
      <c r="AW639" s="12" t="s">
        <v>33</v>
      </c>
      <c r="AX639" s="12" t="s">
        <v>77</v>
      </c>
      <c r="AY639" s="147" t="s">
        <v>136</v>
      </c>
    </row>
    <row r="640" spans="2:65" s="15" customFormat="1" ht="11.25">
      <c r="B640" s="176"/>
      <c r="D640" s="146" t="s">
        <v>147</v>
      </c>
      <c r="E640" s="177" t="s">
        <v>1</v>
      </c>
      <c r="F640" s="178" t="s">
        <v>167</v>
      </c>
      <c r="H640" s="179">
        <v>2.2000000000000002</v>
      </c>
      <c r="I640" s="180"/>
      <c r="L640" s="176"/>
      <c r="M640" s="181"/>
      <c r="T640" s="182"/>
      <c r="AT640" s="177" t="s">
        <v>147</v>
      </c>
      <c r="AU640" s="177" t="s">
        <v>145</v>
      </c>
      <c r="AV640" s="15" t="s">
        <v>137</v>
      </c>
      <c r="AW640" s="15" t="s">
        <v>33</v>
      </c>
      <c r="AX640" s="15" t="s">
        <v>77</v>
      </c>
      <c r="AY640" s="177" t="s">
        <v>136</v>
      </c>
    </row>
    <row r="641" spans="2:65" s="13" customFormat="1" ht="11.25">
      <c r="B641" s="153"/>
      <c r="D641" s="146" t="s">
        <v>147</v>
      </c>
      <c r="E641" s="154" t="s">
        <v>1</v>
      </c>
      <c r="F641" s="155" t="s">
        <v>150</v>
      </c>
      <c r="H641" s="156">
        <v>4.41</v>
      </c>
      <c r="I641" s="157"/>
      <c r="L641" s="153"/>
      <c r="M641" s="158"/>
      <c r="T641" s="159"/>
      <c r="AT641" s="154" t="s">
        <v>147</v>
      </c>
      <c r="AU641" s="154" t="s">
        <v>145</v>
      </c>
      <c r="AV641" s="13" t="s">
        <v>144</v>
      </c>
      <c r="AW641" s="13" t="s">
        <v>33</v>
      </c>
      <c r="AX641" s="13" t="s">
        <v>85</v>
      </c>
      <c r="AY641" s="154" t="s">
        <v>136</v>
      </c>
    </row>
    <row r="642" spans="2:65" s="1" customFormat="1" ht="24.2" customHeight="1">
      <c r="B642" s="32"/>
      <c r="C642" s="132" t="s">
        <v>537</v>
      </c>
      <c r="D642" s="132" t="s">
        <v>139</v>
      </c>
      <c r="E642" s="133" t="s">
        <v>538</v>
      </c>
      <c r="F642" s="134" t="s">
        <v>539</v>
      </c>
      <c r="G642" s="135" t="s">
        <v>196</v>
      </c>
      <c r="H642" s="136">
        <v>25.25</v>
      </c>
      <c r="I642" s="137"/>
      <c r="J642" s="138">
        <f>ROUND(I642*H642,2)</f>
        <v>0</v>
      </c>
      <c r="K642" s="134" t="s">
        <v>143</v>
      </c>
      <c r="L642" s="32"/>
      <c r="M642" s="139" t="s">
        <v>1</v>
      </c>
      <c r="N642" s="140" t="s">
        <v>43</v>
      </c>
      <c r="P642" s="141">
        <f>O642*H642</f>
        <v>0</v>
      </c>
      <c r="Q642" s="141">
        <v>0</v>
      </c>
      <c r="R642" s="141">
        <f>Q642*H642</f>
        <v>0</v>
      </c>
      <c r="S642" s="141">
        <v>4.2000000000000003E-2</v>
      </c>
      <c r="T642" s="142">
        <f>S642*H642</f>
        <v>1.0605</v>
      </c>
      <c r="AR642" s="143" t="s">
        <v>144</v>
      </c>
      <c r="AT642" s="143" t="s">
        <v>139</v>
      </c>
      <c r="AU642" s="143" t="s">
        <v>145</v>
      </c>
      <c r="AY642" s="17" t="s">
        <v>136</v>
      </c>
      <c r="BE642" s="144">
        <f>IF(N642="základní",J642,0)</f>
        <v>0</v>
      </c>
      <c r="BF642" s="144">
        <f>IF(N642="snížená",J642,0)</f>
        <v>0</v>
      </c>
      <c r="BG642" s="144">
        <f>IF(N642="zákl. přenesená",J642,0)</f>
        <v>0</v>
      </c>
      <c r="BH642" s="144">
        <f>IF(N642="sníž. přenesená",J642,0)</f>
        <v>0</v>
      </c>
      <c r="BI642" s="144">
        <f>IF(N642="nulová",J642,0)</f>
        <v>0</v>
      </c>
      <c r="BJ642" s="17" t="s">
        <v>145</v>
      </c>
      <c r="BK642" s="144">
        <f>ROUND(I642*H642,2)</f>
        <v>0</v>
      </c>
      <c r="BL642" s="17" t="s">
        <v>144</v>
      </c>
      <c r="BM642" s="143" t="s">
        <v>540</v>
      </c>
    </row>
    <row r="643" spans="2:65" s="14" customFormat="1" ht="11.25">
      <c r="B643" s="170"/>
      <c r="D643" s="146" t="s">
        <v>147</v>
      </c>
      <c r="E643" s="171" t="s">
        <v>1</v>
      </c>
      <c r="F643" s="172" t="s">
        <v>522</v>
      </c>
      <c r="H643" s="171" t="s">
        <v>1</v>
      </c>
      <c r="I643" s="173"/>
      <c r="L643" s="170"/>
      <c r="M643" s="174"/>
      <c r="T643" s="175"/>
      <c r="AT643" s="171" t="s">
        <v>147</v>
      </c>
      <c r="AU643" s="171" t="s">
        <v>145</v>
      </c>
      <c r="AV643" s="14" t="s">
        <v>85</v>
      </c>
      <c r="AW643" s="14" t="s">
        <v>33</v>
      </c>
      <c r="AX643" s="14" t="s">
        <v>77</v>
      </c>
      <c r="AY643" s="171" t="s">
        <v>136</v>
      </c>
    </row>
    <row r="644" spans="2:65" s="12" customFormat="1" ht="11.25">
      <c r="B644" s="145"/>
      <c r="D644" s="146" t="s">
        <v>147</v>
      </c>
      <c r="E644" s="147" t="s">
        <v>1</v>
      </c>
      <c r="F644" s="148" t="s">
        <v>541</v>
      </c>
      <c r="H644" s="149">
        <v>3</v>
      </c>
      <c r="I644" s="150"/>
      <c r="L644" s="145"/>
      <c r="M644" s="151"/>
      <c r="T644" s="152"/>
      <c r="AT644" s="147" t="s">
        <v>147</v>
      </c>
      <c r="AU644" s="147" t="s">
        <v>145</v>
      </c>
      <c r="AV644" s="12" t="s">
        <v>145</v>
      </c>
      <c r="AW644" s="12" t="s">
        <v>33</v>
      </c>
      <c r="AX644" s="12" t="s">
        <v>77</v>
      </c>
      <c r="AY644" s="147" t="s">
        <v>136</v>
      </c>
    </row>
    <row r="645" spans="2:65" s="14" customFormat="1" ht="11.25">
      <c r="B645" s="170"/>
      <c r="D645" s="146" t="s">
        <v>147</v>
      </c>
      <c r="E645" s="171" t="s">
        <v>1</v>
      </c>
      <c r="F645" s="172" t="s">
        <v>451</v>
      </c>
      <c r="H645" s="171" t="s">
        <v>1</v>
      </c>
      <c r="I645" s="173"/>
      <c r="L645" s="170"/>
      <c r="M645" s="174"/>
      <c r="T645" s="175"/>
      <c r="AT645" s="171" t="s">
        <v>147</v>
      </c>
      <c r="AU645" s="171" t="s">
        <v>145</v>
      </c>
      <c r="AV645" s="14" t="s">
        <v>85</v>
      </c>
      <c r="AW645" s="14" t="s">
        <v>33</v>
      </c>
      <c r="AX645" s="14" t="s">
        <v>77</v>
      </c>
      <c r="AY645" s="171" t="s">
        <v>136</v>
      </c>
    </row>
    <row r="646" spans="2:65" s="12" customFormat="1" ht="11.25">
      <c r="B646" s="145"/>
      <c r="D646" s="146" t="s">
        <v>147</v>
      </c>
      <c r="E646" s="147" t="s">
        <v>1</v>
      </c>
      <c r="F646" s="148" t="s">
        <v>542</v>
      </c>
      <c r="H646" s="149">
        <v>1.5</v>
      </c>
      <c r="I646" s="150"/>
      <c r="L646" s="145"/>
      <c r="M646" s="151"/>
      <c r="T646" s="152"/>
      <c r="AT646" s="147" t="s">
        <v>147</v>
      </c>
      <c r="AU646" s="147" t="s">
        <v>145</v>
      </c>
      <c r="AV646" s="12" t="s">
        <v>145</v>
      </c>
      <c r="AW646" s="12" t="s">
        <v>33</v>
      </c>
      <c r="AX646" s="12" t="s">
        <v>77</v>
      </c>
      <c r="AY646" s="147" t="s">
        <v>136</v>
      </c>
    </row>
    <row r="647" spans="2:65" s="14" customFormat="1" ht="11.25">
      <c r="B647" s="170"/>
      <c r="D647" s="146" t="s">
        <v>147</v>
      </c>
      <c r="E647" s="171" t="s">
        <v>1</v>
      </c>
      <c r="F647" s="172" t="s">
        <v>227</v>
      </c>
      <c r="H647" s="171" t="s">
        <v>1</v>
      </c>
      <c r="I647" s="173"/>
      <c r="L647" s="170"/>
      <c r="M647" s="174"/>
      <c r="T647" s="175"/>
      <c r="AT647" s="171" t="s">
        <v>147</v>
      </c>
      <c r="AU647" s="171" t="s">
        <v>145</v>
      </c>
      <c r="AV647" s="14" t="s">
        <v>85</v>
      </c>
      <c r="AW647" s="14" t="s">
        <v>33</v>
      </c>
      <c r="AX647" s="14" t="s">
        <v>77</v>
      </c>
      <c r="AY647" s="171" t="s">
        <v>136</v>
      </c>
    </row>
    <row r="648" spans="2:65" s="12" customFormat="1" ht="11.25">
      <c r="B648" s="145"/>
      <c r="D648" s="146" t="s">
        <v>147</v>
      </c>
      <c r="E648" s="147" t="s">
        <v>1</v>
      </c>
      <c r="F648" s="148" t="s">
        <v>543</v>
      </c>
      <c r="H648" s="149">
        <v>4.5</v>
      </c>
      <c r="I648" s="150"/>
      <c r="L648" s="145"/>
      <c r="M648" s="151"/>
      <c r="T648" s="152"/>
      <c r="AT648" s="147" t="s">
        <v>147</v>
      </c>
      <c r="AU648" s="147" t="s">
        <v>145</v>
      </c>
      <c r="AV648" s="12" t="s">
        <v>145</v>
      </c>
      <c r="AW648" s="12" t="s">
        <v>33</v>
      </c>
      <c r="AX648" s="12" t="s">
        <v>77</v>
      </c>
      <c r="AY648" s="147" t="s">
        <v>136</v>
      </c>
    </row>
    <row r="649" spans="2:65" s="14" customFormat="1" ht="11.25">
      <c r="B649" s="170"/>
      <c r="D649" s="146" t="s">
        <v>147</v>
      </c>
      <c r="E649" s="171" t="s">
        <v>1</v>
      </c>
      <c r="F649" s="172" t="s">
        <v>206</v>
      </c>
      <c r="H649" s="171" t="s">
        <v>1</v>
      </c>
      <c r="I649" s="173"/>
      <c r="L649" s="170"/>
      <c r="M649" s="174"/>
      <c r="T649" s="175"/>
      <c r="AT649" s="171" t="s">
        <v>147</v>
      </c>
      <c r="AU649" s="171" t="s">
        <v>145</v>
      </c>
      <c r="AV649" s="14" t="s">
        <v>85</v>
      </c>
      <c r="AW649" s="14" t="s">
        <v>33</v>
      </c>
      <c r="AX649" s="14" t="s">
        <v>77</v>
      </c>
      <c r="AY649" s="171" t="s">
        <v>136</v>
      </c>
    </row>
    <row r="650" spans="2:65" s="12" customFormat="1" ht="11.25">
      <c r="B650" s="145"/>
      <c r="D650" s="146" t="s">
        <v>147</v>
      </c>
      <c r="E650" s="147" t="s">
        <v>1</v>
      </c>
      <c r="F650" s="148" t="s">
        <v>544</v>
      </c>
      <c r="H650" s="149">
        <v>4.25</v>
      </c>
      <c r="I650" s="150"/>
      <c r="L650" s="145"/>
      <c r="M650" s="151"/>
      <c r="T650" s="152"/>
      <c r="AT650" s="147" t="s">
        <v>147</v>
      </c>
      <c r="AU650" s="147" t="s">
        <v>145</v>
      </c>
      <c r="AV650" s="12" t="s">
        <v>145</v>
      </c>
      <c r="AW650" s="12" t="s">
        <v>33</v>
      </c>
      <c r="AX650" s="12" t="s">
        <v>77</v>
      </c>
      <c r="AY650" s="147" t="s">
        <v>136</v>
      </c>
    </row>
    <row r="651" spans="2:65" s="15" customFormat="1" ht="11.25">
      <c r="B651" s="176"/>
      <c r="D651" s="146" t="s">
        <v>147</v>
      </c>
      <c r="E651" s="177" t="s">
        <v>1</v>
      </c>
      <c r="F651" s="178" t="s">
        <v>167</v>
      </c>
      <c r="H651" s="179">
        <v>13.25</v>
      </c>
      <c r="I651" s="180"/>
      <c r="L651" s="176"/>
      <c r="M651" s="181"/>
      <c r="T651" s="182"/>
      <c r="AT651" s="177" t="s">
        <v>147</v>
      </c>
      <c r="AU651" s="177" t="s">
        <v>145</v>
      </c>
      <c r="AV651" s="15" t="s">
        <v>137</v>
      </c>
      <c r="AW651" s="15" t="s">
        <v>33</v>
      </c>
      <c r="AX651" s="15" t="s">
        <v>77</v>
      </c>
      <c r="AY651" s="177" t="s">
        <v>136</v>
      </c>
    </row>
    <row r="652" spans="2:65" s="12" customFormat="1" ht="11.25">
      <c r="B652" s="145"/>
      <c r="D652" s="146" t="s">
        <v>147</v>
      </c>
      <c r="E652" s="147" t="s">
        <v>1</v>
      </c>
      <c r="F652" s="148" t="s">
        <v>545</v>
      </c>
      <c r="H652" s="149">
        <v>3</v>
      </c>
      <c r="I652" s="150"/>
      <c r="L652" s="145"/>
      <c r="M652" s="151"/>
      <c r="T652" s="152"/>
      <c r="AT652" s="147" t="s">
        <v>147</v>
      </c>
      <c r="AU652" s="147" t="s">
        <v>145</v>
      </c>
      <c r="AV652" s="12" t="s">
        <v>145</v>
      </c>
      <c r="AW652" s="12" t="s">
        <v>33</v>
      </c>
      <c r="AX652" s="12" t="s">
        <v>77</v>
      </c>
      <c r="AY652" s="147" t="s">
        <v>136</v>
      </c>
    </row>
    <row r="653" spans="2:65" s="12" customFormat="1" ht="11.25">
      <c r="B653" s="145"/>
      <c r="D653" s="146" t="s">
        <v>147</v>
      </c>
      <c r="E653" s="147" t="s">
        <v>1</v>
      </c>
      <c r="F653" s="148" t="s">
        <v>546</v>
      </c>
      <c r="H653" s="149">
        <v>1.5</v>
      </c>
      <c r="I653" s="150"/>
      <c r="L653" s="145"/>
      <c r="M653" s="151"/>
      <c r="T653" s="152"/>
      <c r="AT653" s="147" t="s">
        <v>147</v>
      </c>
      <c r="AU653" s="147" t="s">
        <v>145</v>
      </c>
      <c r="AV653" s="12" t="s">
        <v>145</v>
      </c>
      <c r="AW653" s="12" t="s">
        <v>33</v>
      </c>
      <c r="AX653" s="12" t="s">
        <v>77</v>
      </c>
      <c r="AY653" s="147" t="s">
        <v>136</v>
      </c>
    </row>
    <row r="654" spans="2:65" s="12" customFormat="1" ht="11.25">
      <c r="B654" s="145"/>
      <c r="D654" s="146" t="s">
        <v>147</v>
      </c>
      <c r="E654" s="147" t="s">
        <v>1</v>
      </c>
      <c r="F654" s="148" t="s">
        <v>547</v>
      </c>
      <c r="H654" s="149">
        <v>4.5</v>
      </c>
      <c r="I654" s="150"/>
      <c r="L654" s="145"/>
      <c r="M654" s="151"/>
      <c r="T654" s="152"/>
      <c r="AT654" s="147" t="s">
        <v>147</v>
      </c>
      <c r="AU654" s="147" t="s">
        <v>145</v>
      </c>
      <c r="AV654" s="12" t="s">
        <v>145</v>
      </c>
      <c r="AW654" s="12" t="s">
        <v>33</v>
      </c>
      <c r="AX654" s="12" t="s">
        <v>77</v>
      </c>
      <c r="AY654" s="147" t="s">
        <v>136</v>
      </c>
    </row>
    <row r="655" spans="2:65" s="12" customFormat="1" ht="11.25">
      <c r="B655" s="145"/>
      <c r="D655" s="146" t="s">
        <v>147</v>
      </c>
      <c r="E655" s="147" t="s">
        <v>1</v>
      </c>
      <c r="F655" s="148" t="s">
        <v>548</v>
      </c>
      <c r="H655" s="149">
        <v>3</v>
      </c>
      <c r="I655" s="150"/>
      <c r="L655" s="145"/>
      <c r="M655" s="151"/>
      <c r="T655" s="152"/>
      <c r="AT655" s="147" t="s">
        <v>147</v>
      </c>
      <c r="AU655" s="147" t="s">
        <v>145</v>
      </c>
      <c r="AV655" s="12" t="s">
        <v>145</v>
      </c>
      <c r="AW655" s="12" t="s">
        <v>33</v>
      </c>
      <c r="AX655" s="12" t="s">
        <v>77</v>
      </c>
      <c r="AY655" s="147" t="s">
        <v>136</v>
      </c>
    </row>
    <row r="656" spans="2:65" s="15" customFormat="1" ht="11.25">
      <c r="B656" s="176"/>
      <c r="D656" s="146" t="s">
        <v>147</v>
      </c>
      <c r="E656" s="177" t="s">
        <v>1</v>
      </c>
      <c r="F656" s="178" t="s">
        <v>167</v>
      </c>
      <c r="H656" s="179">
        <v>12</v>
      </c>
      <c r="I656" s="180"/>
      <c r="L656" s="176"/>
      <c r="M656" s="181"/>
      <c r="T656" s="182"/>
      <c r="AT656" s="177" t="s">
        <v>147</v>
      </c>
      <c r="AU656" s="177" t="s">
        <v>145</v>
      </c>
      <c r="AV656" s="15" t="s">
        <v>137</v>
      </c>
      <c r="AW656" s="15" t="s">
        <v>33</v>
      </c>
      <c r="AX656" s="15" t="s">
        <v>77</v>
      </c>
      <c r="AY656" s="177" t="s">
        <v>136</v>
      </c>
    </row>
    <row r="657" spans="2:65" s="13" customFormat="1" ht="11.25">
      <c r="B657" s="153"/>
      <c r="D657" s="146" t="s">
        <v>147</v>
      </c>
      <c r="E657" s="154" t="s">
        <v>1</v>
      </c>
      <c r="F657" s="155" t="s">
        <v>150</v>
      </c>
      <c r="H657" s="156">
        <v>25.25</v>
      </c>
      <c r="I657" s="157"/>
      <c r="L657" s="153"/>
      <c r="M657" s="158"/>
      <c r="T657" s="159"/>
      <c r="AT657" s="154" t="s">
        <v>147</v>
      </c>
      <c r="AU657" s="154" t="s">
        <v>145</v>
      </c>
      <c r="AV657" s="13" t="s">
        <v>144</v>
      </c>
      <c r="AW657" s="13" t="s">
        <v>33</v>
      </c>
      <c r="AX657" s="13" t="s">
        <v>85</v>
      </c>
      <c r="AY657" s="154" t="s">
        <v>136</v>
      </c>
    </row>
    <row r="658" spans="2:65" s="1" customFormat="1" ht="24.2" customHeight="1">
      <c r="B658" s="32"/>
      <c r="C658" s="132" t="s">
        <v>549</v>
      </c>
      <c r="D658" s="132" t="s">
        <v>139</v>
      </c>
      <c r="E658" s="133" t="s">
        <v>550</v>
      </c>
      <c r="F658" s="134" t="s">
        <v>551</v>
      </c>
      <c r="G658" s="135" t="s">
        <v>196</v>
      </c>
      <c r="H658" s="136">
        <v>17.100000000000001</v>
      </c>
      <c r="I658" s="137"/>
      <c r="J658" s="138">
        <f>ROUND(I658*H658,2)</f>
        <v>0</v>
      </c>
      <c r="K658" s="134" t="s">
        <v>143</v>
      </c>
      <c r="L658" s="32"/>
      <c r="M658" s="139" t="s">
        <v>1</v>
      </c>
      <c r="N658" s="140" t="s">
        <v>43</v>
      </c>
      <c r="P658" s="141">
        <f>O658*H658</f>
        <v>0</v>
      </c>
      <c r="Q658" s="141">
        <v>0</v>
      </c>
      <c r="R658" s="141">
        <f>Q658*H658</f>
        <v>0</v>
      </c>
      <c r="S658" s="141">
        <v>1.6E-2</v>
      </c>
      <c r="T658" s="142">
        <f>S658*H658</f>
        <v>0.27360000000000001</v>
      </c>
      <c r="AR658" s="143" t="s">
        <v>144</v>
      </c>
      <c r="AT658" s="143" t="s">
        <v>139</v>
      </c>
      <c r="AU658" s="143" t="s">
        <v>145</v>
      </c>
      <c r="AY658" s="17" t="s">
        <v>136</v>
      </c>
      <c r="BE658" s="144">
        <f>IF(N658="základní",J658,0)</f>
        <v>0</v>
      </c>
      <c r="BF658" s="144">
        <f>IF(N658="snížená",J658,0)</f>
        <v>0</v>
      </c>
      <c r="BG658" s="144">
        <f>IF(N658="zákl. přenesená",J658,0)</f>
        <v>0</v>
      </c>
      <c r="BH658" s="144">
        <f>IF(N658="sníž. přenesená",J658,0)</f>
        <v>0</v>
      </c>
      <c r="BI658" s="144">
        <f>IF(N658="nulová",J658,0)</f>
        <v>0</v>
      </c>
      <c r="BJ658" s="17" t="s">
        <v>145</v>
      </c>
      <c r="BK658" s="144">
        <f>ROUND(I658*H658,2)</f>
        <v>0</v>
      </c>
      <c r="BL658" s="17" t="s">
        <v>144</v>
      </c>
      <c r="BM658" s="143" t="s">
        <v>552</v>
      </c>
    </row>
    <row r="659" spans="2:65" s="14" customFormat="1" ht="11.25">
      <c r="B659" s="170"/>
      <c r="D659" s="146" t="s">
        <v>147</v>
      </c>
      <c r="E659" s="171" t="s">
        <v>1</v>
      </c>
      <c r="F659" s="172" t="s">
        <v>351</v>
      </c>
      <c r="H659" s="171" t="s">
        <v>1</v>
      </c>
      <c r="I659" s="173"/>
      <c r="L659" s="170"/>
      <c r="M659" s="174"/>
      <c r="T659" s="175"/>
      <c r="AT659" s="171" t="s">
        <v>147</v>
      </c>
      <c r="AU659" s="171" t="s">
        <v>145</v>
      </c>
      <c r="AV659" s="14" t="s">
        <v>85</v>
      </c>
      <c r="AW659" s="14" t="s">
        <v>33</v>
      </c>
      <c r="AX659" s="14" t="s">
        <v>77</v>
      </c>
      <c r="AY659" s="171" t="s">
        <v>136</v>
      </c>
    </row>
    <row r="660" spans="2:65" s="12" customFormat="1" ht="11.25">
      <c r="B660" s="145"/>
      <c r="D660" s="146" t="s">
        <v>147</v>
      </c>
      <c r="E660" s="147" t="s">
        <v>1</v>
      </c>
      <c r="F660" s="148" t="s">
        <v>553</v>
      </c>
      <c r="H660" s="149">
        <v>1.8</v>
      </c>
      <c r="I660" s="150"/>
      <c r="L660" s="145"/>
      <c r="M660" s="151"/>
      <c r="T660" s="152"/>
      <c r="AT660" s="147" t="s">
        <v>147</v>
      </c>
      <c r="AU660" s="147" t="s">
        <v>145</v>
      </c>
      <c r="AV660" s="12" t="s">
        <v>145</v>
      </c>
      <c r="AW660" s="12" t="s">
        <v>33</v>
      </c>
      <c r="AX660" s="12" t="s">
        <v>77</v>
      </c>
      <c r="AY660" s="147" t="s">
        <v>136</v>
      </c>
    </row>
    <row r="661" spans="2:65" s="12" customFormat="1" ht="11.25">
      <c r="B661" s="145"/>
      <c r="D661" s="146" t="s">
        <v>147</v>
      </c>
      <c r="E661" s="147" t="s">
        <v>1</v>
      </c>
      <c r="F661" s="148" t="s">
        <v>554</v>
      </c>
      <c r="H661" s="149">
        <v>1.8</v>
      </c>
      <c r="I661" s="150"/>
      <c r="L661" s="145"/>
      <c r="M661" s="151"/>
      <c r="T661" s="152"/>
      <c r="AT661" s="147" t="s">
        <v>147</v>
      </c>
      <c r="AU661" s="147" t="s">
        <v>145</v>
      </c>
      <c r="AV661" s="12" t="s">
        <v>145</v>
      </c>
      <c r="AW661" s="12" t="s">
        <v>33</v>
      </c>
      <c r="AX661" s="12" t="s">
        <v>77</v>
      </c>
      <c r="AY661" s="147" t="s">
        <v>136</v>
      </c>
    </row>
    <row r="662" spans="2:65" s="12" customFormat="1" ht="11.25">
      <c r="B662" s="145"/>
      <c r="D662" s="146" t="s">
        <v>147</v>
      </c>
      <c r="E662" s="147" t="s">
        <v>1</v>
      </c>
      <c r="F662" s="148" t="s">
        <v>555</v>
      </c>
      <c r="H662" s="149">
        <v>2.7</v>
      </c>
      <c r="I662" s="150"/>
      <c r="L662" s="145"/>
      <c r="M662" s="151"/>
      <c r="T662" s="152"/>
      <c r="AT662" s="147" t="s">
        <v>147</v>
      </c>
      <c r="AU662" s="147" t="s">
        <v>145</v>
      </c>
      <c r="AV662" s="12" t="s">
        <v>145</v>
      </c>
      <c r="AW662" s="12" t="s">
        <v>33</v>
      </c>
      <c r="AX662" s="12" t="s">
        <v>77</v>
      </c>
      <c r="AY662" s="147" t="s">
        <v>136</v>
      </c>
    </row>
    <row r="663" spans="2:65" s="12" customFormat="1" ht="11.25">
      <c r="B663" s="145"/>
      <c r="D663" s="146" t="s">
        <v>147</v>
      </c>
      <c r="E663" s="147" t="s">
        <v>1</v>
      </c>
      <c r="F663" s="148" t="s">
        <v>556</v>
      </c>
      <c r="H663" s="149">
        <v>2.7</v>
      </c>
      <c r="I663" s="150"/>
      <c r="L663" s="145"/>
      <c r="M663" s="151"/>
      <c r="T663" s="152"/>
      <c r="AT663" s="147" t="s">
        <v>147</v>
      </c>
      <c r="AU663" s="147" t="s">
        <v>145</v>
      </c>
      <c r="AV663" s="12" t="s">
        <v>145</v>
      </c>
      <c r="AW663" s="12" t="s">
        <v>33</v>
      </c>
      <c r="AX663" s="12" t="s">
        <v>77</v>
      </c>
      <c r="AY663" s="147" t="s">
        <v>136</v>
      </c>
    </row>
    <row r="664" spans="2:65" s="15" customFormat="1" ht="11.25">
      <c r="B664" s="176"/>
      <c r="D664" s="146" t="s">
        <v>147</v>
      </c>
      <c r="E664" s="177" t="s">
        <v>1</v>
      </c>
      <c r="F664" s="178" t="s">
        <v>167</v>
      </c>
      <c r="H664" s="179">
        <v>9</v>
      </c>
      <c r="I664" s="180"/>
      <c r="L664" s="176"/>
      <c r="M664" s="181"/>
      <c r="T664" s="182"/>
      <c r="AT664" s="177" t="s">
        <v>147</v>
      </c>
      <c r="AU664" s="177" t="s">
        <v>145</v>
      </c>
      <c r="AV664" s="15" t="s">
        <v>137</v>
      </c>
      <c r="AW664" s="15" t="s">
        <v>33</v>
      </c>
      <c r="AX664" s="15" t="s">
        <v>77</v>
      </c>
      <c r="AY664" s="177" t="s">
        <v>136</v>
      </c>
    </row>
    <row r="665" spans="2:65" s="12" customFormat="1" ht="11.25">
      <c r="B665" s="145"/>
      <c r="D665" s="146" t="s">
        <v>147</v>
      </c>
      <c r="E665" s="147" t="s">
        <v>1</v>
      </c>
      <c r="F665" s="148" t="s">
        <v>557</v>
      </c>
      <c r="H665" s="149">
        <v>1.8</v>
      </c>
      <c r="I665" s="150"/>
      <c r="L665" s="145"/>
      <c r="M665" s="151"/>
      <c r="T665" s="152"/>
      <c r="AT665" s="147" t="s">
        <v>147</v>
      </c>
      <c r="AU665" s="147" t="s">
        <v>145</v>
      </c>
      <c r="AV665" s="12" t="s">
        <v>145</v>
      </c>
      <c r="AW665" s="12" t="s">
        <v>33</v>
      </c>
      <c r="AX665" s="12" t="s">
        <v>77</v>
      </c>
      <c r="AY665" s="147" t="s">
        <v>136</v>
      </c>
    </row>
    <row r="666" spans="2:65" s="12" customFormat="1" ht="11.25">
      <c r="B666" s="145"/>
      <c r="D666" s="146" t="s">
        <v>147</v>
      </c>
      <c r="E666" s="147" t="s">
        <v>1</v>
      </c>
      <c r="F666" s="148" t="s">
        <v>558</v>
      </c>
      <c r="H666" s="149">
        <v>1.8</v>
      </c>
      <c r="I666" s="150"/>
      <c r="L666" s="145"/>
      <c r="M666" s="151"/>
      <c r="T666" s="152"/>
      <c r="AT666" s="147" t="s">
        <v>147</v>
      </c>
      <c r="AU666" s="147" t="s">
        <v>145</v>
      </c>
      <c r="AV666" s="12" t="s">
        <v>145</v>
      </c>
      <c r="AW666" s="12" t="s">
        <v>33</v>
      </c>
      <c r="AX666" s="12" t="s">
        <v>77</v>
      </c>
      <c r="AY666" s="147" t="s">
        <v>136</v>
      </c>
    </row>
    <row r="667" spans="2:65" s="12" customFormat="1" ht="11.25">
      <c r="B667" s="145"/>
      <c r="D667" s="146" t="s">
        <v>147</v>
      </c>
      <c r="E667" s="147" t="s">
        <v>1</v>
      </c>
      <c r="F667" s="148" t="s">
        <v>559</v>
      </c>
      <c r="H667" s="149">
        <v>2.7</v>
      </c>
      <c r="I667" s="150"/>
      <c r="L667" s="145"/>
      <c r="M667" s="151"/>
      <c r="T667" s="152"/>
      <c r="AT667" s="147" t="s">
        <v>147</v>
      </c>
      <c r="AU667" s="147" t="s">
        <v>145</v>
      </c>
      <c r="AV667" s="12" t="s">
        <v>145</v>
      </c>
      <c r="AW667" s="12" t="s">
        <v>33</v>
      </c>
      <c r="AX667" s="12" t="s">
        <v>77</v>
      </c>
      <c r="AY667" s="147" t="s">
        <v>136</v>
      </c>
    </row>
    <row r="668" spans="2:65" s="12" customFormat="1" ht="11.25">
      <c r="B668" s="145"/>
      <c r="D668" s="146" t="s">
        <v>147</v>
      </c>
      <c r="E668" s="147" t="s">
        <v>1</v>
      </c>
      <c r="F668" s="148" t="s">
        <v>560</v>
      </c>
      <c r="H668" s="149">
        <v>1.8</v>
      </c>
      <c r="I668" s="150"/>
      <c r="L668" s="145"/>
      <c r="M668" s="151"/>
      <c r="T668" s="152"/>
      <c r="AT668" s="147" t="s">
        <v>147</v>
      </c>
      <c r="AU668" s="147" t="s">
        <v>145</v>
      </c>
      <c r="AV668" s="12" t="s">
        <v>145</v>
      </c>
      <c r="AW668" s="12" t="s">
        <v>33</v>
      </c>
      <c r="AX668" s="12" t="s">
        <v>77</v>
      </c>
      <c r="AY668" s="147" t="s">
        <v>136</v>
      </c>
    </row>
    <row r="669" spans="2:65" s="15" customFormat="1" ht="11.25">
      <c r="B669" s="176"/>
      <c r="D669" s="146" t="s">
        <v>147</v>
      </c>
      <c r="E669" s="177" t="s">
        <v>1</v>
      </c>
      <c r="F669" s="178" t="s">
        <v>167</v>
      </c>
      <c r="H669" s="179">
        <v>8.1</v>
      </c>
      <c r="I669" s="180"/>
      <c r="L669" s="176"/>
      <c r="M669" s="181"/>
      <c r="T669" s="182"/>
      <c r="AT669" s="177" t="s">
        <v>147</v>
      </c>
      <c r="AU669" s="177" t="s">
        <v>145</v>
      </c>
      <c r="AV669" s="15" t="s">
        <v>137</v>
      </c>
      <c r="AW669" s="15" t="s">
        <v>33</v>
      </c>
      <c r="AX669" s="15" t="s">
        <v>77</v>
      </c>
      <c r="AY669" s="177" t="s">
        <v>136</v>
      </c>
    </row>
    <row r="670" spans="2:65" s="13" customFormat="1" ht="11.25">
      <c r="B670" s="153"/>
      <c r="D670" s="146" t="s">
        <v>147</v>
      </c>
      <c r="E670" s="154" t="s">
        <v>1</v>
      </c>
      <c r="F670" s="155" t="s">
        <v>150</v>
      </c>
      <c r="H670" s="156">
        <v>17.100000000000001</v>
      </c>
      <c r="I670" s="157"/>
      <c r="L670" s="153"/>
      <c r="M670" s="158"/>
      <c r="T670" s="159"/>
      <c r="AT670" s="154" t="s">
        <v>147</v>
      </c>
      <c r="AU670" s="154" t="s">
        <v>145</v>
      </c>
      <c r="AV670" s="13" t="s">
        <v>144</v>
      </c>
      <c r="AW670" s="13" t="s">
        <v>33</v>
      </c>
      <c r="AX670" s="13" t="s">
        <v>85</v>
      </c>
      <c r="AY670" s="154" t="s">
        <v>136</v>
      </c>
    </row>
    <row r="671" spans="2:65" s="1" customFormat="1" ht="24.2" customHeight="1">
      <c r="B671" s="32"/>
      <c r="C671" s="132" t="s">
        <v>561</v>
      </c>
      <c r="D671" s="132" t="s">
        <v>139</v>
      </c>
      <c r="E671" s="133" t="s">
        <v>562</v>
      </c>
      <c r="F671" s="134" t="s">
        <v>563</v>
      </c>
      <c r="G671" s="135" t="s">
        <v>196</v>
      </c>
      <c r="H671" s="136">
        <v>19.2</v>
      </c>
      <c r="I671" s="137"/>
      <c r="J671" s="138">
        <f>ROUND(I671*H671,2)</f>
        <v>0</v>
      </c>
      <c r="K671" s="134" t="s">
        <v>143</v>
      </c>
      <c r="L671" s="32"/>
      <c r="M671" s="139" t="s">
        <v>1</v>
      </c>
      <c r="N671" s="140" t="s">
        <v>43</v>
      </c>
      <c r="P671" s="141">
        <f>O671*H671</f>
        <v>0</v>
      </c>
      <c r="Q671" s="141">
        <v>0</v>
      </c>
      <c r="R671" s="141">
        <f>Q671*H671</f>
        <v>0</v>
      </c>
      <c r="S671" s="141">
        <v>0</v>
      </c>
      <c r="T671" s="142">
        <f>S671*H671</f>
        <v>0</v>
      </c>
      <c r="AR671" s="143" t="s">
        <v>144</v>
      </c>
      <c r="AT671" s="143" t="s">
        <v>139</v>
      </c>
      <c r="AU671" s="143" t="s">
        <v>145</v>
      </c>
      <c r="AY671" s="17" t="s">
        <v>136</v>
      </c>
      <c r="BE671" s="144">
        <f>IF(N671="základní",J671,0)</f>
        <v>0</v>
      </c>
      <c r="BF671" s="144">
        <f>IF(N671="snížená",J671,0)</f>
        <v>0</v>
      </c>
      <c r="BG671" s="144">
        <f>IF(N671="zákl. přenesená",J671,0)</f>
        <v>0</v>
      </c>
      <c r="BH671" s="144">
        <f>IF(N671="sníž. přenesená",J671,0)</f>
        <v>0</v>
      </c>
      <c r="BI671" s="144">
        <f>IF(N671="nulová",J671,0)</f>
        <v>0</v>
      </c>
      <c r="BJ671" s="17" t="s">
        <v>145</v>
      </c>
      <c r="BK671" s="144">
        <f>ROUND(I671*H671,2)</f>
        <v>0</v>
      </c>
      <c r="BL671" s="17" t="s">
        <v>144</v>
      </c>
      <c r="BM671" s="143" t="s">
        <v>564</v>
      </c>
    </row>
    <row r="672" spans="2:65" s="12" customFormat="1" ht="11.25">
      <c r="B672" s="145"/>
      <c r="D672" s="146" t="s">
        <v>147</v>
      </c>
      <c r="E672" s="147" t="s">
        <v>1</v>
      </c>
      <c r="F672" s="148" t="s">
        <v>565</v>
      </c>
      <c r="H672" s="149">
        <v>2.4</v>
      </c>
      <c r="I672" s="150"/>
      <c r="L672" s="145"/>
      <c r="M672" s="151"/>
      <c r="T672" s="152"/>
      <c r="AT672" s="147" t="s">
        <v>147</v>
      </c>
      <c r="AU672" s="147" t="s">
        <v>145</v>
      </c>
      <c r="AV672" s="12" t="s">
        <v>145</v>
      </c>
      <c r="AW672" s="12" t="s">
        <v>33</v>
      </c>
      <c r="AX672" s="12" t="s">
        <v>77</v>
      </c>
      <c r="AY672" s="147" t="s">
        <v>136</v>
      </c>
    </row>
    <row r="673" spans="2:65" s="12" customFormat="1" ht="11.25">
      <c r="B673" s="145"/>
      <c r="D673" s="146" t="s">
        <v>147</v>
      </c>
      <c r="E673" s="147" t="s">
        <v>1</v>
      </c>
      <c r="F673" s="148" t="s">
        <v>566</v>
      </c>
      <c r="H673" s="149">
        <v>2.4</v>
      </c>
      <c r="I673" s="150"/>
      <c r="L673" s="145"/>
      <c r="M673" s="151"/>
      <c r="T673" s="152"/>
      <c r="AT673" s="147" t="s">
        <v>147</v>
      </c>
      <c r="AU673" s="147" t="s">
        <v>145</v>
      </c>
      <c r="AV673" s="12" t="s">
        <v>145</v>
      </c>
      <c r="AW673" s="12" t="s">
        <v>33</v>
      </c>
      <c r="AX673" s="12" t="s">
        <v>77</v>
      </c>
      <c r="AY673" s="147" t="s">
        <v>136</v>
      </c>
    </row>
    <row r="674" spans="2:65" s="12" customFormat="1" ht="11.25">
      <c r="B674" s="145"/>
      <c r="D674" s="146" t="s">
        <v>147</v>
      </c>
      <c r="E674" s="147" t="s">
        <v>1</v>
      </c>
      <c r="F674" s="148" t="s">
        <v>567</v>
      </c>
      <c r="H674" s="149">
        <v>2.4</v>
      </c>
      <c r="I674" s="150"/>
      <c r="L674" s="145"/>
      <c r="M674" s="151"/>
      <c r="T674" s="152"/>
      <c r="AT674" s="147" t="s">
        <v>147</v>
      </c>
      <c r="AU674" s="147" t="s">
        <v>145</v>
      </c>
      <c r="AV674" s="12" t="s">
        <v>145</v>
      </c>
      <c r="AW674" s="12" t="s">
        <v>33</v>
      </c>
      <c r="AX674" s="12" t="s">
        <v>77</v>
      </c>
      <c r="AY674" s="147" t="s">
        <v>136</v>
      </c>
    </row>
    <row r="675" spans="2:65" s="12" customFormat="1" ht="11.25">
      <c r="B675" s="145"/>
      <c r="D675" s="146" t="s">
        <v>147</v>
      </c>
      <c r="E675" s="147" t="s">
        <v>1</v>
      </c>
      <c r="F675" s="148" t="s">
        <v>568</v>
      </c>
      <c r="H675" s="149">
        <v>2.4</v>
      </c>
      <c r="I675" s="150"/>
      <c r="L675" s="145"/>
      <c r="M675" s="151"/>
      <c r="T675" s="152"/>
      <c r="AT675" s="147" t="s">
        <v>147</v>
      </c>
      <c r="AU675" s="147" t="s">
        <v>145</v>
      </c>
      <c r="AV675" s="12" t="s">
        <v>145</v>
      </c>
      <c r="AW675" s="12" t="s">
        <v>33</v>
      </c>
      <c r="AX675" s="12" t="s">
        <v>77</v>
      </c>
      <c r="AY675" s="147" t="s">
        <v>136</v>
      </c>
    </row>
    <row r="676" spans="2:65" s="15" customFormat="1" ht="11.25">
      <c r="B676" s="176"/>
      <c r="D676" s="146" t="s">
        <v>147</v>
      </c>
      <c r="E676" s="177" t="s">
        <v>1</v>
      </c>
      <c r="F676" s="178" t="s">
        <v>167</v>
      </c>
      <c r="H676" s="179">
        <v>9.6</v>
      </c>
      <c r="I676" s="180"/>
      <c r="L676" s="176"/>
      <c r="M676" s="181"/>
      <c r="T676" s="182"/>
      <c r="AT676" s="177" t="s">
        <v>147</v>
      </c>
      <c r="AU676" s="177" t="s">
        <v>145</v>
      </c>
      <c r="AV676" s="15" t="s">
        <v>137</v>
      </c>
      <c r="AW676" s="15" t="s">
        <v>33</v>
      </c>
      <c r="AX676" s="15" t="s">
        <v>77</v>
      </c>
      <c r="AY676" s="177" t="s">
        <v>136</v>
      </c>
    </row>
    <row r="677" spans="2:65" s="12" customFormat="1" ht="11.25">
      <c r="B677" s="145"/>
      <c r="D677" s="146" t="s">
        <v>147</v>
      </c>
      <c r="E677" s="147" t="s">
        <v>1</v>
      </c>
      <c r="F677" s="148" t="s">
        <v>569</v>
      </c>
      <c r="H677" s="149">
        <v>2.4</v>
      </c>
      <c r="I677" s="150"/>
      <c r="L677" s="145"/>
      <c r="M677" s="151"/>
      <c r="T677" s="152"/>
      <c r="AT677" s="147" t="s">
        <v>147</v>
      </c>
      <c r="AU677" s="147" t="s">
        <v>145</v>
      </c>
      <c r="AV677" s="12" t="s">
        <v>145</v>
      </c>
      <c r="AW677" s="12" t="s">
        <v>33</v>
      </c>
      <c r="AX677" s="12" t="s">
        <v>77</v>
      </c>
      <c r="AY677" s="147" t="s">
        <v>136</v>
      </c>
    </row>
    <row r="678" spans="2:65" s="12" customFormat="1" ht="11.25">
      <c r="B678" s="145"/>
      <c r="D678" s="146" t="s">
        <v>147</v>
      </c>
      <c r="E678" s="147" t="s">
        <v>1</v>
      </c>
      <c r="F678" s="148" t="s">
        <v>570</v>
      </c>
      <c r="H678" s="149">
        <v>2.4</v>
      </c>
      <c r="I678" s="150"/>
      <c r="L678" s="145"/>
      <c r="M678" s="151"/>
      <c r="T678" s="152"/>
      <c r="AT678" s="147" t="s">
        <v>147</v>
      </c>
      <c r="AU678" s="147" t="s">
        <v>145</v>
      </c>
      <c r="AV678" s="12" t="s">
        <v>145</v>
      </c>
      <c r="AW678" s="12" t="s">
        <v>33</v>
      </c>
      <c r="AX678" s="12" t="s">
        <v>77</v>
      </c>
      <c r="AY678" s="147" t="s">
        <v>136</v>
      </c>
    </row>
    <row r="679" spans="2:65" s="12" customFormat="1" ht="11.25">
      <c r="B679" s="145"/>
      <c r="D679" s="146" t="s">
        <v>147</v>
      </c>
      <c r="E679" s="147" t="s">
        <v>1</v>
      </c>
      <c r="F679" s="148" t="s">
        <v>571</v>
      </c>
      <c r="H679" s="149">
        <v>2.4</v>
      </c>
      <c r="I679" s="150"/>
      <c r="L679" s="145"/>
      <c r="M679" s="151"/>
      <c r="T679" s="152"/>
      <c r="AT679" s="147" t="s">
        <v>147</v>
      </c>
      <c r="AU679" s="147" t="s">
        <v>145</v>
      </c>
      <c r="AV679" s="12" t="s">
        <v>145</v>
      </c>
      <c r="AW679" s="12" t="s">
        <v>33</v>
      </c>
      <c r="AX679" s="12" t="s">
        <v>77</v>
      </c>
      <c r="AY679" s="147" t="s">
        <v>136</v>
      </c>
    </row>
    <row r="680" spans="2:65" s="12" customFormat="1" ht="11.25">
      <c r="B680" s="145"/>
      <c r="D680" s="146" t="s">
        <v>147</v>
      </c>
      <c r="E680" s="147" t="s">
        <v>1</v>
      </c>
      <c r="F680" s="148" t="s">
        <v>572</v>
      </c>
      <c r="H680" s="149">
        <v>2.4</v>
      </c>
      <c r="I680" s="150"/>
      <c r="L680" s="145"/>
      <c r="M680" s="151"/>
      <c r="T680" s="152"/>
      <c r="AT680" s="147" t="s">
        <v>147</v>
      </c>
      <c r="AU680" s="147" t="s">
        <v>145</v>
      </c>
      <c r="AV680" s="12" t="s">
        <v>145</v>
      </c>
      <c r="AW680" s="12" t="s">
        <v>33</v>
      </c>
      <c r="AX680" s="12" t="s">
        <v>77</v>
      </c>
      <c r="AY680" s="147" t="s">
        <v>136</v>
      </c>
    </row>
    <row r="681" spans="2:65" s="15" customFormat="1" ht="11.25">
      <c r="B681" s="176"/>
      <c r="D681" s="146" t="s">
        <v>147</v>
      </c>
      <c r="E681" s="177" t="s">
        <v>1</v>
      </c>
      <c r="F681" s="178" t="s">
        <v>167</v>
      </c>
      <c r="H681" s="179">
        <v>9.6</v>
      </c>
      <c r="I681" s="180"/>
      <c r="L681" s="176"/>
      <c r="M681" s="181"/>
      <c r="T681" s="182"/>
      <c r="AT681" s="177" t="s">
        <v>147</v>
      </c>
      <c r="AU681" s="177" t="s">
        <v>145</v>
      </c>
      <c r="AV681" s="15" t="s">
        <v>137</v>
      </c>
      <c r="AW681" s="15" t="s">
        <v>33</v>
      </c>
      <c r="AX681" s="15" t="s">
        <v>77</v>
      </c>
      <c r="AY681" s="177" t="s">
        <v>136</v>
      </c>
    </row>
    <row r="682" spans="2:65" s="13" customFormat="1" ht="11.25">
      <c r="B682" s="153"/>
      <c r="D682" s="146" t="s">
        <v>147</v>
      </c>
      <c r="E682" s="154" t="s">
        <v>1</v>
      </c>
      <c r="F682" s="155" t="s">
        <v>150</v>
      </c>
      <c r="H682" s="156">
        <v>19.2</v>
      </c>
      <c r="I682" s="157"/>
      <c r="L682" s="153"/>
      <c r="M682" s="158"/>
      <c r="T682" s="159"/>
      <c r="AT682" s="154" t="s">
        <v>147</v>
      </c>
      <c r="AU682" s="154" t="s">
        <v>145</v>
      </c>
      <c r="AV682" s="13" t="s">
        <v>144</v>
      </c>
      <c r="AW682" s="13" t="s">
        <v>33</v>
      </c>
      <c r="AX682" s="13" t="s">
        <v>85</v>
      </c>
      <c r="AY682" s="154" t="s">
        <v>136</v>
      </c>
    </row>
    <row r="683" spans="2:65" s="1" customFormat="1" ht="24.2" customHeight="1">
      <c r="B683" s="32"/>
      <c r="C683" s="132" t="s">
        <v>573</v>
      </c>
      <c r="D683" s="132" t="s">
        <v>139</v>
      </c>
      <c r="E683" s="133" t="s">
        <v>574</v>
      </c>
      <c r="F683" s="134" t="s">
        <v>575</v>
      </c>
      <c r="G683" s="135" t="s">
        <v>175</v>
      </c>
      <c r="H683" s="136">
        <v>140.34299999999999</v>
      </c>
      <c r="I683" s="137"/>
      <c r="J683" s="138">
        <f>ROUND(I683*H683,2)</f>
        <v>0</v>
      </c>
      <c r="K683" s="134" t="s">
        <v>143</v>
      </c>
      <c r="L683" s="32"/>
      <c r="M683" s="139" t="s">
        <v>1</v>
      </c>
      <c r="N683" s="140" t="s">
        <v>43</v>
      </c>
      <c r="P683" s="141">
        <f>O683*H683</f>
        <v>0</v>
      </c>
      <c r="Q683" s="141">
        <v>0</v>
      </c>
      <c r="R683" s="141">
        <f>Q683*H683</f>
        <v>0</v>
      </c>
      <c r="S683" s="141">
        <v>6.8000000000000005E-2</v>
      </c>
      <c r="T683" s="142">
        <f>S683*H683</f>
        <v>9.5433240000000001</v>
      </c>
      <c r="AR683" s="143" t="s">
        <v>144</v>
      </c>
      <c r="AT683" s="143" t="s">
        <v>139</v>
      </c>
      <c r="AU683" s="143" t="s">
        <v>145</v>
      </c>
      <c r="AY683" s="17" t="s">
        <v>136</v>
      </c>
      <c r="BE683" s="144">
        <f>IF(N683="základní",J683,0)</f>
        <v>0</v>
      </c>
      <c r="BF683" s="144">
        <f>IF(N683="snížená",J683,0)</f>
        <v>0</v>
      </c>
      <c r="BG683" s="144">
        <f>IF(N683="zákl. přenesená",J683,0)</f>
        <v>0</v>
      </c>
      <c r="BH683" s="144">
        <f>IF(N683="sníž. přenesená",J683,0)</f>
        <v>0</v>
      </c>
      <c r="BI683" s="144">
        <f>IF(N683="nulová",J683,0)</f>
        <v>0</v>
      </c>
      <c r="BJ683" s="17" t="s">
        <v>145</v>
      </c>
      <c r="BK683" s="144">
        <f>ROUND(I683*H683,2)</f>
        <v>0</v>
      </c>
      <c r="BL683" s="17" t="s">
        <v>144</v>
      </c>
      <c r="BM683" s="143" t="s">
        <v>576</v>
      </c>
    </row>
    <row r="684" spans="2:65" s="14" customFormat="1" ht="11.25">
      <c r="B684" s="170"/>
      <c r="D684" s="146" t="s">
        <v>147</v>
      </c>
      <c r="E684" s="171" t="s">
        <v>1</v>
      </c>
      <c r="F684" s="172" t="s">
        <v>577</v>
      </c>
      <c r="H684" s="171" t="s">
        <v>1</v>
      </c>
      <c r="I684" s="173"/>
      <c r="L684" s="170"/>
      <c r="M684" s="174"/>
      <c r="T684" s="175"/>
      <c r="AT684" s="171" t="s">
        <v>147</v>
      </c>
      <c r="AU684" s="171" t="s">
        <v>145</v>
      </c>
      <c r="AV684" s="14" t="s">
        <v>85</v>
      </c>
      <c r="AW684" s="14" t="s">
        <v>33</v>
      </c>
      <c r="AX684" s="14" t="s">
        <v>77</v>
      </c>
      <c r="AY684" s="171" t="s">
        <v>136</v>
      </c>
    </row>
    <row r="685" spans="2:65" s="12" customFormat="1" ht="11.25">
      <c r="B685" s="145"/>
      <c r="D685" s="146" t="s">
        <v>147</v>
      </c>
      <c r="E685" s="147" t="s">
        <v>1</v>
      </c>
      <c r="F685" s="148" t="s">
        <v>578</v>
      </c>
      <c r="H685" s="149">
        <v>2.774</v>
      </c>
      <c r="I685" s="150"/>
      <c r="L685" s="145"/>
      <c r="M685" s="151"/>
      <c r="T685" s="152"/>
      <c r="AT685" s="147" t="s">
        <v>147</v>
      </c>
      <c r="AU685" s="147" t="s">
        <v>145</v>
      </c>
      <c r="AV685" s="12" t="s">
        <v>145</v>
      </c>
      <c r="AW685" s="12" t="s">
        <v>33</v>
      </c>
      <c r="AX685" s="12" t="s">
        <v>77</v>
      </c>
      <c r="AY685" s="147" t="s">
        <v>136</v>
      </c>
    </row>
    <row r="686" spans="2:65" s="14" customFormat="1" ht="11.25">
      <c r="B686" s="170"/>
      <c r="D686" s="146" t="s">
        <v>147</v>
      </c>
      <c r="E686" s="171" t="s">
        <v>1</v>
      </c>
      <c r="F686" s="172" t="s">
        <v>579</v>
      </c>
      <c r="H686" s="171" t="s">
        <v>1</v>
      </c>
      <c r="I686" s="173"/>
      <c r="L686" s="170"/>
      <c r="M686" s="174"/>
      <c r="T686" s="175"/>
      <c r="AT686" s="171" t="s">
        <v>147</v>
      </c>
      <c r="AU686" s="171" t="s">
        <v>145</v>
      </c>
      <c r="AV686" s="14" t="s">
        <v>85</v>
      </c>
      <c r="AW686" s="14" t="s">
        <v>33</v>
      </c>
      <c r="AX686" s="14" t="s">
        <v>77</v>
      </c>
      <c r="AY686" s="171" t="s">
        <v>136</v>
      </c>
    </row>
    <row r="687" spans="2:65" s="12" customFormat="1" ht="11.25">
      <c r="B687" s="145"/>
      <c r="D687" s="146" t="s">
        <v>147</v>
      </c>
      <c r="E687" s="147" t="s">
        <v>1</v>
      </c>
      <c r="F687" s="148" t="s">
        <v>580</v>
      </c>
      <c r="H687" s="149">
        <v>15.611000000000001</v>
      </c>
      <c r="I687" s="150"/>
      <c r="L687" s="145"/>
      <c r="M687" s="151"/>
      <c r="T687" s="152"/>
      <c r="AT687" s="147" t="s">
        <v>147</v>
      </c>
      <c r="AU687" s="147" t="s">
        <v>145</v>
      </c>
      <c r="AV687" s="12" t="s">
        <v>145</v>
      </c>
      <c r="AW687" s="12" t="s">
        <v>33</v>
      </c>
      <c r="AX687" s="12" t="s">
        <v>77</v>
      </c>
      <c r="AY687" s="147" t="s">
        <v>136</v>
      </c>
    </row>
    <row r="688" spans="2:65" s="12" customFormat="1" ht="11.25">
      <c r="B688" s="145"/>
      <c r="D688" s="146" t="s">
        <v>147</v>
      </c>
      <c r="E688" s="147" t="s">
        <v>1</v>
      </c>
      <c r="F688" s="148" t="s">
        <v>581</v>
      </c>
      <c r="H688" s="149">
        <v>0.375</v>
      </c>
      <c r="I688" s="150"/>
      <c r="L688" s="145"/>
      <c r="M688" s="151"/>
      <c r="T688" s="152"/>
      <c r="AT688" s="147" t="s">
        <v>147</v>
      </c>
      <c r="AU688" s="147" t="s">
        <v>145</v>
      </c>
      <c r="AV688" s="12" t="s">
        <v>145</v>
      </c>
      <c r="AW688" s="12" t="s">
        <v>33</v>
      </c>
      <c r="AX688" s="12" t="s">
        <v>77</v>
      </c>
      <c r="AY688" s="147" t="s">
        <v>136</v>
      </c>
    </row>
    <row r="689" spans="2:51" s="14" customFormat="1" ht="11.25">
      <c r="B689" s="170"/>
      <c r="D689" s="146" t="s">
        <v>147</v>
      </c>
      <c r="E689" s="171" t="s">
        <v>1</v>
      </c>
      <c r="F689" s="172" t="s">
        <v>227</v>
      </c>
      <c r="H689" s="171" t="s">
        <v>1</v>
      </c>
      <c r="I689" s="173"/>
      <c r="L689" s="170"/>
      <c r="M689" s="174"/>
      <c r="T689" s="175"/>
      <c r="AT689" s="171" t="s">
        <v>147</v>
      </c>
      <c r="AU689" s="171" t="s">
        <v>145</v>
      </c>
      <c r="AV689" s="14" t="s">
        <v>85</v>
      </c>
      <c r="AW689" s="14" t="s">
        <v>33</v>
      </c>
      <c r="AX689" s="14" t="s">
        <v>77</v>
      </c>
      <c r="AY689" s="171" t="s">
        <v>136</v>
      </c>
    </row>
    <row r="690" spans="2:51" s="12" customFormat="1" ht="11.25">
      <c r="B690" s="145"/>
      <c r="D690" s="146" t="s">
        <v>147</v>
      </c>
      <c r="E690" s="147" t="s">
        <v>1</v>
      </c>
      <c r="F690" s="148" t="s">
        <v>582</v>
      </c>
      <c r="H690" s="149">
        <v>2.7170000000000001</v>
      </c>
      <c r="I690" s="150"/>
      <c r="L690" s="145"/>
      <c r="M690" s="151"/>
      <c r="T690" s="152"/>
      <c r="AT690" s="147" t="s">
        <v>147</v>
      </c>
      <c r="AU690" s="147" t="s">
        <v>145</v>
      </c>
      <c r="AV690" s="12" t="s">
        <v>145</v>
      </c>
      <c r="AW690" s="12" t="s">
        <v>33</v>
      </c>
      <c r="AX690" s="12" t="s">
        <v>77</v>
      </c>
      <c r="AY690" s="147" t="s">
        <v>136</v>
      </c>
    </row>
    <row r="691" spans="2:51" s="14" customFormat="1" ht="11.25">
      <c r="B691" s="170"/>
      <c r="D691" s="146" t="s">
        <v>147</v>
      </c>
      <c r="E691" s="171" t="s">
        <v>1</v>
      </c>
      <c r="F691" s="172" t="s">
        <v>206</v>
      </c>
      <c r="H691" s="171" t="s">
        <v>1</v>
      </c>
      <c r="I691" s="173"/>
      <c r="L691" s="170"/>
      <c r="M691" s="174"/>
      <c r="T691" s="175"/>
      <c r="AT691" s="171" t="s">
        <v>147</v>
      </c>
      <c r="AU691" s="171" t="s">
        <v>145</v>
      </c>
      <c r="AV691" s="14" t="s">
        <v>85</v>
      </c>
      <c r="AW691" s="14" t="s">
        <v>33</v>
      </c>
      <c r="AX691" s="14" t="s">
        <v>77</v>
      </c>
      <c r="AY691" s="171" t="s">
        <v>136</v>
      </c>
    </row>
    <row r="692" spans="2:51" s="12" customFormat="1" ht="11.25">
      <c r="B692" s="145"/>
      <c r="D692" s="146" t="s">
        <v>147</v>
      </c>
      <c r="E692" s="147" t="s">
        <v>1</v>
      </c>
      <c r="F692" s="148" t="s">
        <v>583</v>
      </c>
      <c r="H692" s="149">
        <v>15.72</v>
      </c>
      <c r="I692" s="150"/>
      <c r="L692" s="145"/>
      <c r="M692" s="151"/>
      <c r="T692" s="152"/>
      <c r="AT692" s="147" t="s">
        <v>147</v>
      </c>
      <c r="AU692" s="147" t="s">
        <v>145</v>
      </c>
      <c r="AV692" s="12" t="s">
        <v>145</v>
      </c>
      <c r="AW692" s="12" t="s">
        <v>33</v>
      </c>
      <c r="AX692" s="12" t="s">
        <v>77</v>
      </c>
      <c r="AY692" s="147" t="s">
        <v>136</v>
      </c>
    </row>
    <row r="693" spans="2:51" s="14" customFormat="1" ht="11.25">
      <c r="B693" s="170"/>
      <c r="D693" s="146" t="s">
        <v>147</v>
      </c>
      <c r="E693" s="171" t="s">
        <v>1</v>
      </c>
      <c r="F693" s="172" t="s">
        <v>301</v>
      </c>
      <c r="H693" s="171" t="s">
        <v>1</v>
      </c>
      <c r="I693" s="173"/>
      <c r="L693" s="170"/>
      <c r="M693" s="174"/>
      <c r="T693" s="175"/>
      <c r="AT693" s="171" t="s">
        <v>147</v>
      </c>
      <c r="AU693" s="171" t="s">
        <v>145</v>
      </c>
      <c r="AV693" s="14" t="s">
        <v>85</v>
      </c>
      <c r="AW693" s="14" t="s">
        <v>33</v>
      </c>
      <c r="AX693" s="14" t="s">
        <v>77</v>
      </c>
      <c r="AY693" s="171" t="s">
        <v>136</v>
      </c>
    </row>
    <row r="694" spans="2:51" s="12" customFormat="1" ht="11.25">
      <c r="B694" s="145"/>
      <c r="D694" s="146" t="s">
        <v>147</v>
      </c>
      <c r="E694" s="147" t="s">
        <v>1</v>
      </c>
      <c r="F694" s="148" t="s">
        <v>584</v>
      </c>
      <c r="H694" s="149">
        <v>18.111000000000001</v>
      </c>
      <c r="I694" s="150"/>
      <c r="L694" s="145"/>
      <c r="M694" s="151"/>
      <c r="T694" s="152"/>
      <c r="AT694" s="147" t="s">
        <v>147</v>
      </c>
      <c r="AU694" s="147" t="s">
        <v>145</v>
      </c>
      <c r="AV694" s="12" t="s">
        <v>145</v>
      </c>
      <c r="AW694" s="12" t="s">
        <v>33</v>
      </c>
      <c r="AX694" s="12" t="s">
        <v>77</v>
      </c>
      <c r="AY694" s="147" t="s">
        <v>136</v>
      </c>
    </row>
    <row r="695" spans="2:51" s="12" customFormat="1" ht="11.25">
      <c r="B695" s="145"/>
      <c r="D695" s="146" t="s">
        <v>147</v>
      </c>
      <c r="E695" s="147" t="s">
        <v>1</v>
      </c>
      <c r="F695" s="148" t="s">
        <v>585</v>
      </c>
      <c r="H695" s="149">
        <v>0.36299999999999999</v>
      </c>
      <c r="I695" s="150"/>
      <c r="L695" s="145"/>
      <c r="M695" s="151"/>
      <c r="T695" s="152"/>
      <c r="AT695" s="147" t="s">
        <v>147</v>
      </c>
      <c r="AU695" s="147" t="s">
        <v>145</v>
      </c>
      <c r="AV695" s="12" t="s">
        <v>145</v>
      </c>
      <c r="AW695" s="12" t="s">
        <v>33</v>
      </c>
      <c r="AX695" s="12" t="s">
        <v>77</v>
      </c>
      <c r="AY695" s="147" t="s">
        <v>136</v>
      </c>
    </row>
    <row r="696" spans="2:51" s="14" customFormat="1" ht="11.25">
      <c r="B696" s="170"/>
      <c r="D696" s="146" t="s">
        <v>147</v>
      </c>
      <c r="E696" s="171" t="s">
        <v>1</v>
      </c>
      <c r="F696" s="172" t="s">
        <v>303</v>
      </c>
      <c r="H696" s="171" t="s">
        <v>1</v>
      </c>
      <c r="I696" s="173"/>
      <c r="L696" s="170"/>
      <c r="M696" s="174"/>
      <c r="T696" s="175"/>
      <c r="AT696" s="171" t="s">
        <v>147</v>
      </c>
      <c r="AU696" s="171" t="s">
        <v>145</v>
      </c>
      <c r="AV696" s="14" t="s">
        <v>85</v>
      </c>
      <c r="AW696" s="14" t="s">
        <v>33</v>
      </c>
      <c r="AX696" s="14" t="s">
        <v>77</v>
      </c>
      <c r="AY696" s="171" t="s">
        <v>136</v>
      </c>
    </row>
    <row r="697" spans="2:51" s="12" customFormat="1" ht="11.25">
      <c r="B697" s="145"/>
      <c r="D697" s="146" t="s">
        <v>147</v>
      </c>
      <c r="E697" s="147" t="s">
        <v>1</v>
      </c>
      <c r="F697" s="148" t="s">
        <v>586</v>
      </c>
      <c r="H697" s="149">
        <v>15.282</v>
      </c>
      <c r="I697" s="150"/>
      <c r="L697" s="145"/>
      <c r="M697" s="151"/>
      <c r="T697" s="152"/>
      <c r="AT697" s="147" t="s">
        <v>147</v>
      </c>
      <c r="AU697" s="147" t="s">
        <v>145</v>
      </c>
      <c r="AV697" s="12" t="s">
        <v>145</v>
      </c>
      <c r="AW697" s="12" t="s">
        <v>33</v>
      </c>
      <c r="AX697" s="12" t="s">
        <v>77</v>
      </c>
      <c r="AY697" s="147" t="s">
        <v>136</v>
      </c>
    </row>
    <row r="698" spans="2:51" s="15" customFormat="1" ht="11.25">
      <c r="B698" s="176"/>
      <c r="D698" s="146" t="s">
        <v>147</v>
      </c>
      <c r="E698" s="177" t="s">
        <v>1</v>
      </c>
      <c r="F698" s="178" t="s">
        <v>167</v>
      </c>
      <c r="H698" s="179">
        <v>70.953000000000003</v>
      </c>
      <c r="I698" s="180"/>
      <c r="L698" s="176"/>
      <c r="M698" s="181"/>
      <c r="T698" s="182"/>
      <c r="AT698" s="177" t="s">
        <v>147</v>
      </c>
      <c r="AU698" s="177" t="s">
        <v>145</v>
      </c>
      <c r="AV698" s="15" t="s">
        <v>137</v>
      </c>
      <c r="AW698" s="15" t="s">
        <v>33</v>
      </c>
      <c r="AX698" s="15" t="s">
        <v>77</v>
      </c>
      <c r="AY698" s="177" t="s">
        <v>136</v>
      </c>
    </row>
    <row r="699" spans="2:51" s="14" customFormat="1" ht="11.25">
      <c r="B699" s="170"/>
      <c r="D699" s="146" t="s">
        <v>147</v>
      </c>
      <c r="E699" s="171" t="s">
        <v>1</v>
      </c>
      <c r="F699" s="172" t="s">
        <v>217</v>
      </c>
      <c r="H699" s="171" t="s">
        <v>1</v>
      </c>
      <c r="I699" s="173"/>
      <c r="L699" s="170"/>
      <c r="M699" s="174"/>
      <c r="T699" s="175"/>
      <c r="AT699" s="171" t="s">
        <v>147</v>
      </c>
      <c r="AU699" s="171" t="s">
        <v>145</v>
      </c>
      <c r="AV699" s="14" t="s">
        <v>85</v>
      </c>
      <c r="AW699" s="14" t="s">
        <v>33</v>
      </c>
      <c r="AX699" s="14" t="s">
        <v>77</v>
      </c>
      <c r="AY699" s="171" t="s">
        <v>136</v>
      </c>
    </row>
    <row r="700" spans="2:51" s="12" customFormat="1" ht="11.25">
      <c r="B700" s="145"/>
      <c r="D700" s="146" t="s">
        <v>147</v>
      </c>
      <c r="E700" s="147" t="s">
        <v>1</v>
      </c>
      <c r="F700" s="148" t="s">
        <v>587</v>
      </c>
      <c r="H700" s="149">
        <v>17.998999999999999</v>
      </c>
      <c r="I700" s="150"/>
      <c r="L700" s="145"/>
      <c r="M700" s="151"/>
      <c r="T700" s="152"/>
      <c r="AT700" s="147" t="s">
        <v>147</v>
      </c>
      <c r="AU700" s="147" t="s">
        <v>145</v>
      </c>
      <c r="AV700" s="12" t="s">
        <v>145</v>
      </c>
      <c r="AW700" s="12" t="s">
        <v>33</v>
      </c>
      <c r="AX700" s="12" t="s">
        <v>77</v>
      </c>
      <c r="AY700" s="147" t="s">
        <v>136</v>
      </c>
    </row>
    <row r="701" spans="2:51" s="12" customFormat="1" ht="11.25">
      <c r="B701" s="145"/>
      <c r="D701" s="146" t="s">
        <v>147</v>
      </c>
      <c r="E701" s="147" t="s">
        <v>1</v>
      </c>
      <c r="F701" s="148" t="s">
        <v>581</v>
      </c>
      <c r="H701" s="149">
        <v>0.375</v>
      </c>
      <c r="I701" s="150"/>
      <c r="L701" s="145"/>
      <c r="M701" s="151"/>
      <c r="T701" s="152"/>
      <c r="AT701" s="147" t="s">
        <v>147</v>
      </c>
      <c r="AU701" s="147" t="s">
        <v>145</v>
      </c>
      <c r="AV701" s="12" t="s">
        <v>145</v>
      </c>
      <c r="AW701" s="12" t="s">
        <v>33</v>
      </c>
      <c r="AX701" s="12" t="s">
        <v>77</v>
      </c>
      <c r="AY701" s="147" t="s">
        <v>136</v>
      </c>
    </row>
    <row r="702" spans="2:51" s="14" customFormat="1" ht="11.25">
      <c r="B702" s="170"/>
      <c r="D702" s="146" t="s">
        <v>147</v>
      </c>
      <c r="E702" s="171" t="s">
        <v>1</v>
      </c>
      <c r="F702" s="172" t="s">
        <v>185</v>
      </c>
      <c r="H702" s="171" t="s">
        <v>1</v>
      </c>
      <c r="I702" s="173"/>
      <c r="L702" s="170"/>
      <c r="M702" s="174"/>
      <c r="T702" s="175"/>
      <c r="AT702" s="171" t="s">
        <v>147</v>
      </c>
      <c r="AU702" s="171" t="s">
        <v>145</v>
      </c>
      <c r="AV702" s="14" t="s">
        <v>85</v>
      </c>
      <c r="AW702" s="14" t="s">
        <v>33</v>
      </c>
      <c r="AX702" s="14" t="s">
        <v>77</v>
      </c>
      <c r="AY702" s="171" t="s">
        <v>136</v>
      </c>
    </row>
    <row r="703" spans="2:51" s="12" customFormat="1" ht="11.25">
      <c r="B703" s="145"/>
      <c r="D703" s="146" t="s">
        <v>147</v>
      </c>
      <c r="E703" s="147" t="s">
        <v>1</v>
      </c>
      <c r="F703" s="148" t="s">
        <v>588</v>
      </c>
      <c r="H703" s="149">
        <v>16.587</v>
      </c>
      <c r="I703" s="150"/>
      <c r="L703" s="145"/>
      <c r="M703" s="151"/>
      <c r="T703" s="152"/>
      <c r="AT703" s="147" t="s">
        <v>147</v>
      </c>
      <c r="AU703" s="147" t="s">
        <v>145</v>
      </c>
      <c r="AV703" s="12" t="s">
        <v>145</v>
      </c>
      <c r="AW703" s="12" t="s">
        <v>33</v>
      </c>
      <c r="AX703" s="12" t="s">
        <v>77</v>
      </c>
      <c r="AY703" s="147" t="s">
        <v>136</v>
      </c>
    </row>
    <row r="704" spans="2:51" s="14" customFormat="1" ht="11.25">
      <c r="B704" s="170"/>
      <c r="D704" s="146" t="s">
        <v>147</v>
      </c>
      <c r="E704" s="171" t="s">
        <v>1</v>
      </c>
      <c r="F704" s="172" t="s">
        <v>589</v>
      </c>
      <c r="H704" s="171" t="s">
        <v>1</v>
      </c>
      <c r="I704" s="173"/>
      <c r="L704" s="170"/>
      <c r="M704" s="174"/>
      <c r="T704" s="175"/>
      <c r="AT704" s="171" t="s">
        <v>147</v>
      </c>
      <c r="AU704" s="171" t="s">
        <v>145</v>
      </c>
      <c r="AV704" s="14" t="s">
        <v>85</v>
      </c>
      <c r="AW704" s="14" t="s">
        <v>33</v>
      </c>
      <c r="AX704" s="14" t="s">
        <v>77</v>
      </c>
      <c r="AY704" s="171" t="s">
        <v>136</v>
      </c>
    </row>
    <row r="705" spans="2:65" s="12" customFormat="1" ht="11.25">
      <c r="B705" s="145"/>
      <c r="D705" s="146" t="s">
        <v>147</v>
      </c>
      <c r="E705" s="147" t="s">
        <v>1</v>
      </c>
      <c r="F705" s="148" t="s">
        <v>590</v>
      </c>
      <c r="H705" s="149">
        <v>18.108000000000001</v>
      </c>
      <c r="I705" s="150"/>
      <c r="L705" s="145"/>
      <c r="M705" s="151"/>
      <c r="T705" s="152"/>
      <c r="AT705" s="147" t="s">
        <v>147</v>
      </c>
      <c r="AU705" s="147" t="s">
        <v>145</v>
      </c>
      <c r="AV705" s="12" t="s">
        <v>145</v>
      </c>
      <c r="AW705" s="12" t="s">
        <v>33</v>
      </c>
      <c r="AX705" s="12" t="s">
        <v>77</v>
      </c>
      <c r="AY705" s="147" t="s">
        <v>136</v>
      </c>
    </row>
    <row r="706" spans="2:65" s="14" customFormat="1" ht="11.25">
      <c r="B706" s="170"/>
      <c r="D706" s="146" t="s">
        <v>147</v>
      </c>
      <c r="E706" s="171" t="s">
        <v>1</v>
      </c>
      <c r="F706" s="172" t="s">
        <v>591</v>
      </c>
      <c r="H706" s="171" t="s">
        <v>1</v>
      </c>
      <c r="I706" s="173"/>
      <c r="L706" s="170"/>
      <c r="M706" s="174"/>
      <c r="T706" s="175"/>
      <c r="AT706" s="171" t="s">
        <v>147</v>
      </c>
      <c r="AU706" s="171" t="s">
        <v>145</v>
      </c>
      <c r="AV706" s="14" t="s">
        <v>85</v>
      </c>
      <c r="AW706" s="14" t="s">
        <v>33</v>
      </c>
      <c r="AX706" s="14" t="s">
        <v>77</v>
      </c>
      <c r="AY706" s="171" t="s">
        <v>136</v>
      </c>
    </row>
    <row r="707" spans="2:65" s="12" customFormat="1" ht="11.25">
      <c r="B707" s="145"/>
      <c r="D707" s="146" t="s">
        <v>147</v>
      </c>
      <c r="E707" s="147" t="s">
        <v>1</v>
      </c>
      <c r="F707" s="148" t="s">
        <v>592</v>
      </c>
      <c r="H707" s="149">
        <v>16.321000000000002</v>
      </c>
      <c r="I707" s="150"/>
      <c r="L707" s="145"/>
      <c r="M707" s="151"/>
      <c r="T707" s="152"/>
      <c r="AT707" s="147" t="s">
        <v>147</v>
      </c>
      <c r="AU707" s="147" t="s">
        <v>145</v>
      </c>
      <c r="AV707" s="12" t="s">
        <v>145</v>
      </c>
      <c r="AW707" s="12" t="s">
        <v>33</v>
      </c>
      <c r="AX707" s="12" t="s">
        <v>77</v>
      </c>
      <c r="AY707" s="147" t="s">
        <v>136</v>
      </c>
    </row>
    <row r="708" spans="2:65" s="15" customFormat="1" ht="11.25">
      <c r="B708" s="176"/>
      <c r="D708" s="146" t="s">
        <v>147</v>
      </c>
      <c r="E708" s="177" t="s">
        <v>1</v>
      </c>
      <c r="F708" s="178" t="s">
        <v>167</v>
      </c>
      <c r="H708" s="179">
        <v>69.39</v>
      </c>
      <c r="I708" s="180"/>
      <c r="L708" s="176"/>
      <c r="M708" s="181"/>
      <c r="T708" s="182"/>
      <c r="AT708" s="177" t="s">
        <v>147</v>
      </c>
      <c r="AU708" s="177" t="s">
        <v>145</v>
      </c>
      <c r="AV708" s="15" t="s">
        <v>137</v>
      </c>
      <c r="AW708" s="15" t="s">
        <v>33</v>
      </c>
      <c r="AX708" s="15" t="s">
        <v>77</v>
      </c>
      <c r="AY708" s="177" t="s">
        <v>136</v>
      </c>
    </row>
    <row r="709" spans="2:65" s="13" customFormat="1" ht="11.25">
      <c r="B709" s="153"/>
      <c r="D709" s="146" t="s">
        <v>147</v>
      </c>
      <c r="E709" s="154" t="s">
        <v>1</v>
      </c>
      <c r="F709" s="155" t="s">
        <v>150</v>
      </c>
      <c r="H709" s="156">
        <v>140.34299999999999</v>
      </c>
      <c r="I709" s="157"/>
      <c r="L709" s="153"/>
      <c r="M709" s="158"/>
      <c r="T709" s="159"/>
      <c r="AT709" s="154" t="s">
        <v>147</v>
      </c>
      <c r="AU709" s="154" t="s">
        <v>145</v>
      </c>
      <c r="AV709" s="13" t="s">
        <v>144</v>
      </c>
      <c r="AW709" s="13" t="s">
        <v>33</v>
      </c>
      <c r="AX709" s="13" t="s">
        <v>85</v>
      </c>
      <c r="AY709" s="154" t="s">
        <v>136</v>
      </c>
    </row>
    <row r="710" spans="2:65" s="1" customFormat="1" ht="33" customHeight="1">
      <c r="B710" s="32"/>
      <c r="C710" s="132" t="s">
        <v>593</v>
      </c>
      <c r="D710" s="132" t="s">
        <v>139</v>
      </c>
      <c r="E710" s="133" t="s">
        <v>594</v>
      </c>
      <c r="F710" s="134" t="s">
        <v>595</v>
      </c>
      <c r="G710" s="135" t="s">
        <v>196</v>
      </c>
      <c r="H710" s="136">
        <v>14.4</v>
      </c>
      <c r="I710" s="137"/>
      <c r="J710" s="138">
        <f>ROUND(I710*H710,2)</f>
        <v>0</v>
      </c>
      <c r="K710" s="134" t="s">
        <v>143</v>
      </c>
      <c r="L710" s="32"/>
      <c r="M710" s="139" t="s">
        <v>1</v>
      </c>
      <c r="N710" s="140" t="s">
        <v>43</v>
      </c>
      <c r="P710" s="141">
        <f>O710*H710</f>
        <v>0</v>
      </c>
      <c r="Q710" s="141">
        <v>2.9E-4</v>
      </c>
      <c r="R710" s="141">
        <f>Q710*H710</f>
        <v>4.176E-3</v>
      </c>
      <c r="S710" s="141">
        <v>0</v>
      </c>
      <c r="T710" s="142">
        <f>S710*H710</f>
        <v>0</v>
      </c>
      <c r="AR710" s="143" t="s">
        <v>144</v>
      </c>
      <c r="AT710" s="143" t="s">
        <v>139</v>
      </c>
      <c r="AU710" s="143" t="s">
        <v>145</v>
      </c>
      <c r="AY710" s="17" t="s">
        <v>136</v>
      </c>
      <c r="BE710" s="144">
        <f>IF(N710="základní",J710,0)</f>
        <v>0</v>
      </c>
      <c r="BF710" s="144">
        <f>IF(N710="snížená",J710,0)</f>
        <v>0</v>
      </c>
      <c r="BG710" s="144">
        <f>IF(N710="zákl. přenesená",J710,0)</f>
        <v>0</v>
      </c>
      <c r="BH710" s="144">
        <f>IF(N710="sníž. přenesená",J710,0)</f>
        <v>0</v>
      </c>
      <c r="BI710" s="144">
        <f>IF(N710="nulová",J710,0)</f>
        <v>0</v>
      </c>
      <c r="BJ710" s="17" t="s">
        <v>145</v>
      </c>
      <c r="BK710" s="144">
        <f>ROUND(I710*H710,2)</f>
        <v>0</v>
      </c>
      <c r="BL710" s="17" t="s">
        <v>144</v>
      </c>
      <c r="BM710" s="143" t="s">
        <v>596</v>
      </c>
    </row>
    <row r="711" spans="2:65" s="14" customFormat="1" ht="11.25">
      <c r="B711" s="170"/>
      <c r="D711" s="146" t="s">
        <v>147</v>
      </c>
      <c r="E711" s="171" t="s">
        <v>1</v>
      </c>
      <c r="F711" s="172" t="s">
        <v>191</v>
      </c>
      <c r="H711" s="171" t="s">
        <v>1</v>
      </c>
      <c r="I711" s="173"/>
      <c r="L711" s="170"/>
      <c r="M711" s="174"/>
      <c r="T711" s="175"/>
      <c r="AT711" s="171" t="s">
        <v>147</v>
      </c>
      <c r="AU711" s="171" t="s">
        <v>145</v>
      </c>
      <c r="AV711" s="14" t="s">
        <v>85</v>
      </c>
      <c r="AW711" s="14" t="s">
        <v>33</v>
      </c>
      <c r="AX711" s="14" t="s">
        <v>77</v>
      </c>
      <c r="AY711" s="171" t="s">
        <v>136</v>
      </c>
    </row>
    <row r="712" spans="2:65" s="14" customFormat="1" ht="11.25">
      <c r="B712" s="170"/>
      <c r="D712" s="146" t="s">
        <v>147</v>
      </c>
      <c r="E712" s="171" t="s">
        <v>1</v>
      </c>
      <c r="F712" s="172" t="s">
        <v>597</v>
      </c>
      <c r="H712" s="171" t="s">
        <v>1</v>
      </c>
      <c r="I712" s="173"/>
      <c r="L712" s="170"/>
      <c r="M712" s="174"/>
      <c r="T712" s="175"/>
      <c r="AT712" s="171" t="s">
        <v>147</v>
      </c>
      <c r="AU712" s="171" t="s">
        <v>145</v>
      </c>
      <c r="AV712" s="14" t="s">
        <v>85</v>
      </c>
      <c r="AW712" s="14" t="s">
        <v>33</v>
      </c>
      <c r="AX712" s="14" t="s">
        <v>77</v>
      </c>
      <c r="AY712" s="171" t="s">
        <v>136</v>
      </c>
    </row>
    <row r="713" spans="2:65" s="12" customFormat="1" ht="11.25">
      <c r="B713" s="145"/>
      <c r="D713" s="146" t="s">
        <v>147</v>
      </c>
      <c r="E713" s="147" t="s">
        <v>1</v>
      </c>
      <c r="F713" s="148" t="s">
        <v>598</v>
      </c>
      <c r="H713" s="149">
        <v>1.8</v>
      </c>
      <c r="I713" s="150"/>
      <c r="L713" s="145"/>
      <c r="M713" s="151"/>
      <c r="T713" s="152"/>
      <c r="AT713" s="147" t="s">
        <v>147</v>
      </c>
      <c r="AU713" s="147" t="s">
        <v>145</v>
      </c>
      <c r="AV713" s="12" t="s">
        <v>145</v>
      </c>
      <c r="AW713" s="12" t="s">
        <v>33</v>
      </c>
      <c r="AX713" s="12" t="s">
        <v>77</v>
      </c>
      <c r="AY713" s="147" t="s">
        <v>136</v>
      </c>
    </row>
    <row r="714" spans="2:65" s="12" customFormat="1" ht="11.25">
      <c r="B714" s="145"/>
      <c r="D714" s="146" t="s">
        <v>147</v>
      </c>
      <c r="E714" s="147" t="s">
        <v>1</v>
      </c>
      <c r="F714" s="148" t="s">
        <v>599</v>
      </c>
      <c r="H714" s="149">
        <v>1.8</v>
      </c>
      <c r="I714" s="150"/>
      <c r="L714" s="145"/>
      <c r="M714" s="151"/>
      <c r="T714" s="152"/>
      <c r="AT714" s="147" t="s">
        <v>147</v>
      </c>
      <c r="AU714" s="147" t="s">
        <v>145</v>
      </c>
      <c r="AV714" s="12" t="s">
        <v>145</v>
      </c>
      <c r="AW714" s="12" t="s">
        <v>33</v>
      </c>
      <c r="AX714" s="12" t="s">
        <v>77</v>
      </c>
      <c r="AY714" s="147" t="s">
        <v>136</v>
      </c>
    </row>
    <row r="715" spans="2:65" s="12" customFormat="1" ht="11.25">
      <c r="B715" s="145"/>
      <c r="D715" s="146" t="s">
        <v>147</v>
      </c>
      <c r="E715" s="147" t="s">
        <v>1</v>
      </c>
      <c r="F715" s="148" t="s">
        <v>600</v>
      </c>
      <c r="H715" s="149">
        <v>1.8</v>
      </c>
      <c r="I715" s="150"/>
      <c r="L715" s="145"/>
      <c r="M715" s="151"/>
      <c r="T715" s="152"/>
      <c r="AT715" s="147" t="s">
        <v>147</v>
      </c>
      <c r="AU715" s="147" t="s">
        <v>145</v>
      </c>
      <c r="AV715" s="12" t="s">
        <v>145</v>
      </c>
      <c r="AW715" s="12" t="s">
        <v>33</v>
      </c>
      <c r="AX715" s="12" t="s">
        <v>77</v>
      </c>
      <c r="AY715" s="147" t="s">
        <v>136</v>
      </c>
    </row>
    <row r="716" spans="2:65" s="12" customFormat="1" ht="11.25">
      <c r="B716" s="145"/>
      <c r="D716" s="146" t="s">
        <v>147</v>
      </c>
      <c r="E716" s="147" t="s">
        <v>1</v>
      </c>
      <c r="F716" s="148" t="s">
        <v>601</v>
      </c>
      <c r="H716" s="149">
        <v>1.8</v>
      </c>
      <c r="I716" s="150"/>
      <c r="L716" s="145"/>
      <c r="M716" s="151"/>
      <c r="T716" s="152"/>
      <c r="AT716" s="147" t="s">
        <v>147</v>
      </c>
      <c r="AU716" s="147" t="s">
        <v>145</v>
      </c>
      <c r="AV716" s="12" t="s">
        <v>145</v>
      </c>
      <c r="AW716" s="12" t="s">
        <v>33</v>
      </c>
      <c r="AX716" s="12" t="s">
        <v>77</v>
      </c>
      <c r="AY716" s="147" t="s">
        <v>136</v>
      </c>
    </row>
    <row r="717" spans="2:65" s="15" customFormat="1" ht="11.25">
      <c r="B717" s="176"/>
      <c r="D717" s="146" t="s">
        <v>147</v>
      </c>
      <c r="E717" s="177" t="s">
        <v>1</v>
      </c>
      <c r="F717" s="178" t="s">
        <v>167</v>
      </c>
      <c r="H717" s="179">
        <v>7.2</v>
      </c>
      <c r="I717" s="180"/>
      <c r="L717" s="176"/>
      <c r="M717" s="181"/>
      <c r="T717" s="182"/>
      <c r="AT717" s="177" t="s">
        <v>147</v>
      </c>
      <c r="AU717" s="177" t="s">
        <v>145</v>
      </c>
      <c r="AV717" s="15" t="s">
        <v>137</v>
      </c>
      <c r="AW717" s="15" t="s">
        <v>33</v>
      </c>
      <c r="AX717" s="15" t="s">
        <v>77</v>
      </c>
      <c r="AY717" s="177" t="s">
        <v>136</v>
      </c>
    </row>
    <row r="718" spans="2:65" s="12" customFormat="1" ht="11.25">
      <c r="B718" s="145"/>
      <c r="D718" s="146" t="s">
        <v>147</v>
      </c>
      <c r="E718" s="147" t="s">
        <v>1</v>
      </c>
      <c r="F718" s="148" t="s">
        <v>602</v>
      </c>
      <c r="H718" s="149">
        <v>1.8</v>
      </c>
      <c r="I718" s="150"/>
      <c r="L718" s="145"/>
      <c r="M718" s="151"/>
      <c r="T718" s="152"/>
      <c r="AT718" s="147" t="s">
        <v>147</v>
      </c>
      <c r="AU718" s="147" t="s">
        <v>145</v>
      </c>
      <c r="AV718" s="12" t="s">
        <v>145</v>
      </c>
      <c r="AW718" s="12" t="s">
        <v>33</v>
      </c>
      <c r="AX718" s="12" t="s">
        <v>77</v>
      </c>
      <c r="AY718" s="147" t="s">
        <v>136</v>
      </c>
    </row>
    <row r="719" spans="2:65" s="12" customFormat="1" ht="11.25">
      <c r="B719" s="145"/>
      <c r="D719" s="146" t="s">
        <v>147</v>
      </c>
      <c r="E719" s="147" t="s">
        <v>1</v>
      </c>
      <c r="F719" s="148" t="s">
        <v>603</v>
      </c>
      <c r="H719" s="149">
        <v>1.8</v>
      </c>
      <c r="I719" s="150"/>
      <c r="L719" s="145"/>
      <c r="M719" s="151"/>
      <c r="T719" s="152"/>
      <c r="AT719" s="147" t="s">
        <v>147</v>
      </c>
      <c r="AU719" s="147" t="s">
        <v>145</v>
      </c>
      <c r="AV719" s="12" t="s">
        <v>145</v>
      </c>
      <c r="AW719" s="12" t="s">
        <v>33</v>
      </c>
      <c r="AX719" s="12" t="s">
        <v>77</v>
      </c>
      <c r="AY719" s="147" t="s">
        <v>136</v>
      </c>
    </row>
    <row r="720" spans="2:65" s="12" customFormat="1" ht="11.25">
      <c r="B720" s="145"/>
      <c r="D720" s="146" t="s">
        <v>147</v>
      </c>
      <c r="E720" s="147" t="s">
        <v>1</v>
      </c>
      <c r="F720" s="148" t="s">
        <v>604</v>
      </c>
      <c r="H720" s="149">
        <v>1.8</v>
      </c>
      <c r="I720" s="150"/>
      <c r="L720" s="145"/>
      <c r="M720" s="151"/>
      <c r="T720" s="152"/>
      <c r="AT720" s="147" t="s">
        <v>147</v>
      </c>
      <c r="AU720" s="147" t="s">
        <v>145</v>
      </c>
      <c r="AV720" s="12" t="s">
        <v>145</v>
      </c>
      <c r="AW720" s="12" t="s">
        <v>33</v>
      </c>
      <c r="AX720" s="12" t="s">
        <v>77</v>
      </c>
      <c r="AY720" s="147" t="s">
        <v>136</v>
      </c>
    </row>
    <row r="721" spans="2:65" s="12" customFormat="1" ht="11.25">
      <c r="B721" s="145"/>
      <c r="D721" s="146" t="s">
        <v>147</v>
      </c>
      <c r="E721" s="147" t="s">
        <v>1</v>
      </c>
      <c r="F721" s="148" t="s">
        <v>605</v>
      </c>
      <c r="H721" s="149">
        <v>1.8</v>
      </c>
      <c r="I721" s="150"/>
      <c r="L721" s="145"/>
      <c r="M721" s="151"/>
      <c r="T721" s="152"/>
      <c r="AT721" s="147" t="s">
        <v>147</v>
      </c>
      <c r="AU721" s="147" t="s">
        <v>145</v>
      </c>
      <c r="AV721" s="12" t="s">
        <v>145</v>
      </c>
      <c r="AW721" s="12" t="s">
        <v>33</v>
      </c>
      <c r="AX721" s="12" t="s">
        <v>77</v>
      </c>
      <c r="AY721" s="147" t="s">
        <v>136</v>
      </c>
    </row>
    <row r="722" spans="2:65" s="15" customFormat="1" ht="11.25">
      <c r="B722" s="176"/>
      <c r="D722" s="146" t="s">
        <v>147</v>
      </c>
      <c r="E722" s="177" t="s">
        <v>1</v>
      </c>
      <c r="F722" s="178" t="s">
        <v>167</v>
      </c>
      <c r="H722" s="179">
        <v>7.2</v>
      </c>
      <c r="I722" s="180"/>
      <c r="L722" s="176"/>
      <c r="M722" s="181"/>
      <c r="T722" s="182"/>
      <c r="AT722" s="177" t="s">
        <v>147</v>
      </c>
      <c r="AU722" s="177" t="s">
        <v>145</v>
      </c>
      <c r="AV722" s="15" t="s">
        <v>137</v>
      </c>
      <c r="AW722" s="15" t="s">
        <v>33</v>
      </c>
      <c r="AX722" s="15" t="s">
        <v>77</v>
      </c>
      <c r="AY722" s="177" t="s">
        <v>136</v>
      </c>
    </row>
    <row r="723" spans="2:65" s="13" customFormat="1" ht="11.25">
      <c r="B723" s="153"/>
      <c r="D723" s="146" t="s">
        <v>147</v>
      </c>
      <c r="E723" s="154" t="s">
        <v>1</v>
      </c>
      <c r="F723" s="155" t="s">
        <v>150</v>
      </c>
      <c r="H723" s="156">
        <v>14.4</v>
      </c>
      <c r="I723" s="157"/>
      <c r="L723" s="153"/>
      <c r="M723" s="158"/>
      <c r="T723" s="159"/>
      <c r="AT723" s="154" t="s">
        <v>147</v>
      </c>
      <c r="AU723" s="154" t="s">
        <v>145</v>
      </c>
      <c r="AV723" s="13" t="s">
        <v>144</v>
      </c>
      <c r="AW723" s="13" t="s">
        <v>33</v>
      </c>
      <c r="AX723" s="13" t="s">
        <v>85</v>
      </c>
      <c r="AY723" s="154" t="s">
        <v>136</v>
      </c>
    </row>
    <row r="724" spans="2:65" s="1" customFormat="1" ht="24.2" customHeight="1">
      <c r="B724" s="32"/>
      <c r="C724" s="160" t="s">
        <v>606</v>
      </c>
      <c r="D724" s="160" t="s">
        <v>151</v>
      </c>
      <c r="E724" s="161" t="s">
        <v>607</v>
      </c>
      <c r="F724" s="162" t="s">
        <v>608</v>
      </c>
      <c r="G724" s="163" t="s">
        <v>142</v>
      </c>
      <c r="H724" s="164">
        <v>8.0000000000000002E-3</v>
      </c>
      <c r="I724" s="165"/>
      <c r="J724" s="166">
        <f>ROUND(I724*H724,2)</f>
        <v>0</v>
      </c>
      <c r="K724" s="162" t="s">
        <v>143</v>
      </c>
      <c r="L724" s="167"/>
      <c r="M724" s="168" t="s">
        <v>1</v>
      </c>
      <c r="N724" s="169" t="s">
        <v>43</v>
      </c>
      <c r="P724" s="141">
        <f>O724*H724</f>
        <v>0</v>
      </c>
      <c r="Q724" s="141">
        <v>1</v>
      </c>
      <c r="R724" s="141">
        <f>Q724*H724</f>
        <v>8.0000000000000002E-3</v>
      </c>
      <c r="S724" s="141">
        <v>0</v>
      </c>
      <c r="T724" s="142">
        <f>S724*H724</f>
        <v>0</v>
      </c>
      <c r="AR724" s="143" t="s">
        <v>154</v>
      </c>
      <c r="AT724" s="143" t="s">
        <v>151</v>
      </c>
      <c r="AU724" s="143" t="s">
        <v>145</v>
      </c>
      <c r="AY724" s="17" t="s">
        <v>136</v>
      </c>
      <c r="BE724" s="144">
        <f>IF(N724="základní",J724,0)</f>
        <v>0</v>
      </c>
      <c r="BF724" s="144">
        <f>IF(N724="snížená",J724,0)</f>
        <v>0</v>
      </c>
      <c r="BG724" s="144">
        <f>IF(N724="zákl. přenesená",J724,0)</f>
        <v>0</v>
      </c>
      <c r="BH724" s="144">
        <f>IF(N724="sníž. přenesená",J724,0)</f>
        <v>0</v>
      </c>
      <c r="BI724" s="144">
        <f>IF(N724="nulová",J724,0)</f>
        <v>0</v>
      </c>
      <c r="BJ724" s="17" t="s">
        <v>145</v>
      </c>
      <c r="BK724" s="144">
        <f>ROUND(I724*H724,2)</f>
        <v>0</v>
      </c>
      <c r="BL724" s="17" t="s">
        <v>144</v>
      </c>
      <c r="BM724" s="143" t="s">
        <v>609</v>
      </c>
    </row>
    <row r="725" spans="2:65" s="14" customFormat="1" ht="11.25">
      <c r="B725" s="170"/>
      <c r="D725" s="146" t="s">
        <v>147</v>
      </c>
      <c r="E725" s="171" t="s">
        <v>1</v>
      </c>
      <c r="F725" s="172" t="s">
        <v>191</v>
      </c>
      <c r="H725" s="171" t="s">
        <v>1</v>
      </c>
      <c r="I725" s="173"/>
      <c r="L725" s="170"/>
      <c r="M725" s="174"/>
      <c r="T725" s="175"/>
      <c r="AT725" s="171" t="s">
        <v>147</v>
      </c>
      <c r="AU725" s="171" t="s">
        <v>145</v>
      </c>
      <c r="AV725" s="14" t="s">
        <v>85</v>
      </c>
      <c r="AW725" s="14" t="s">
        <v>33</v>
      </c>
      <c r="AX725" s="14" t="s">
        <v>77</v>
      </c>
      <c r="AY725" s="171" t="s">
        <v>136</v>
      </c>
    </row>
    <row r="726" spans="2:65" s="14" customFormat="1" ht="11.25">
      <c r="B726" s="170"/>
      <c r="D726" s="146" t="s">
        <v>147</v>
      </c>
      <c r="E726" s="171" t="s">
        <v>1</v>
      </c>
      <c r="F726" s="172" t="s">
        <v>597</v>
      </c>
      <c r="H726" s="171" t="s">
        <v>1</v>
      </c>
      <c r="I726" s="173"/>
      <c r="L726" s="170"/>
      <c r="M726" s="174"/>
      <c r="T726" s="175"/>
      <c r="AT726" s="171" t="s">
        <v>147</v>
      </c>
      <c r="AU726" s="171" t="s">
        <v>145</v>
      </c>
      <c r="AV726" s="14" t="s">
        <v>85</v>
      </c>
      <c r="AW726" s="14" t="s">
        <v>33</v>
      </c>
      <c r="AX726" s="14" t="s">
        <v>77</v>
      </c>
      <c r="AY726" s="171" t="s">
        <v>136</v>
      </c>
    </row>
    <row r="727" spans="2:65" s="12" customFormat="1" ht="11.25">
      <c r="B727" s="145"/>
      <c r="D727" s="146" t="s">
        <v>147</v>
      </c>
      <c r="E727" s="147" t="s">
        <v>1</v>
      </c>
      <c r="F727" s="148" t="s">
        <v>610</v>
      </c>
      <c r="H727" s="149">
        <v>1E-3</v>
      </c>
      <c r="I727" s="150"/>
      <c r="L727" s="145"/>
      <c r="M727" s="151"/>
      <c r="T727" s="152"/>
      <c r="AT727" s="147" t="s">
        <v>147</v>
      </c>
      <c r="AU727" s="147" t="s">
        <v>145</v>
      </c>
      <c r="AV727" s="12" t="s">
        <v>145</v>
      </c>
      <c r="AW727" s="12" t="s">
        <v>33</v>
      </c>
      <c r="AX727" s="12" t="s">
        <v>77</v>
      </c>
      <c r="AY727" s="147" t="s">
        <v>136</v>
      </c>
    </row>
    <row r="728" spans="2:65" s="14" customFormat="1" ht="11.25">
      <c r="B728" s="170"/>
      <c r="D728" s="146" t="s">
        <v>147</v>
      </c>
      <c r="E728" s="171" t="s">
        <v>1</v>
      </c>
      <c r="F728" s="172" t="s">
        <v>206</v>
      </c>
      <c r="H728" s="171" t="s">
        <v>1</v>
      </c>
      <c r="I728" s="173"/>
      <c r="L728" s="170"/>
      <c r="M728" s="174"/>
      <c r="T728" s="175"/>
      <c r="AT728" s="171" t="s">
        <v>147</v>
      </c>
      <c r="AU728" s="171" t="s">
        <v>145</v>
      </c>
      <c r="AV728" s="14" t="s">
        <v>85</v>
      </c>
      <c r="AW728" s="14" t="s">
        <v>33</v>
      </c>
      <c r="AX728" s="14" t="s">
        <v>77</v>
      </c>
      <c r="AY728" s="171" t="s">
        <v>136</v>
      </c>
    </row>
    <row r="729" spans="2:65" s="12" customFormat="1" ht="11.25">
      <c r="B729" s="145"/>
      <c r="D729" s="146" t="s">
        <v>147</v>
      </c>
      <c r="E729" s="147" t="s">
        <v>1</v>
      </c>
      <c r="F729" s="148" t="s">
        <v>610</v>
      </c>
      <c r="H729" s="149">
        <v>1E-3</v>
      </c>
      <c r="I729" s="150"/>
      <c r="L729" s="145"/>
      <c r="M729" s="151"/>
      <c r="T729" s="152"/>
      <c r="AT729" s="147" t="s">
        <v>147</v>
      </c>
      <c r="AU729" s="147" t="s">
        <v>145</v>
      </c>
      <c r="AV729" s="12" t="s">
        <v>145</v>
      </c>
      <c r="AW729" s="12" t="s">
        <v>33</v>
      </c>
      <c r="AX729" s="12" t="s">
        <v>77</v>
      </c>
      <c r="AY729" s="147" t="s">
        <v>136</v>
      </c>
    </row>
    <row r="730" spans="2:65" s="14" customFormat="1" ht="11.25">
      <c r="B730" s="170"/>
      <c r="D730" s="146" t="s">
        <v>147</v>
      </c>
      <c r="E730" s="171" t="s">
        <v>1</v>
      </c>
      <c r="F730" s="172" t="s">
        <v>301</v>
      </c>
      <c r="H730" s="171" t="s">
        <v>1</v>
      </c>
      <c r="I730" s="173"/>
      <c r="L730" s="170"/>
      <c r="M730" s="174"/>
      <c r="T730" s="175"/>
      <c r="AT730" s="171" t="s">
        <v>147</v>
      </c>
      <c r="AU730" s="171" t="s">
        <v>145</v>
      </c>
      <c r="AV730" s="14" t="s">
        <v>85</v>
      </c>
      <c r="AW730" s="14" t="s">
        <v>33</v>
      </c>
      <c r="AX730" s="14" t="s">
        <v>77</v>
      </c>
      <c r="AY730" s="171" t="s">
        <v>136</v>
      </c>
    </row>
    <row r="731" spans="2:65" s="12" customFormat="1" ht="11.25">
      <c r="B731" s="145"/>
      <c r="D731" s="146" t="s">
        <v>147</v>
      </c>
      <c r="E731" s="147" t="s">
        <v>1</v>
      </c>
      <c r="F731" s="148" t="s">
        <v>610</v>
      </c>
      <c r="H731" s="149">
        <v>1E-3</v>
      </c>
      <c r="I731" s="150"/>
      <c r="L731" s="145"/>
      <c r="M731" s="151"/>
      <c r="T731" s="152"/>
      <c r="AT731" s="147" t="s">
        <v>147</v>
      </c>
      <c r="AU731" s="147" t="s">
        <v>145</v>
      </c>
      <c r="AV731" s="12" t="s">
        <v>145</v>
      </c>
      <c r="AW731" s="12" t="s">
        <v>33</v>
      </c>
      <c r="AX731" s="12" t="s">
        <v>77</v>
      </c>
      <c r="AY731" s="147" t="s">
        <v>136</v>
      </c>
    </row>
    <row r="732" spans="2:65" s="14" customFormat="1" ht="11.25">
      <c r="B732" s="170"/>
      <c r="D732" s="146" t="s">
        <v>147</v>
      </c>
      <c r="E732" s="171" t="s">
        <v>1</v>
      </c>
      <c r="F732" s="172" t="s">
        <v>303</v>
      </c>
      <c r="H732" s="171" t="s">
        <v>1</v>
      </c>
      <c r="I732" s="173"/>
      <c r="L732" s="170"/>
      <c r="M732" s="174"/>
      <c r="T732" s="175"/>
      <c r="AT732" s="171" t="s">
        <v>147</v>
      </c>
      <c r="AU732" s="171" t="s">
        <v>145</v>
      </c>
      <c r="AV732" s="14" t="s">
        <v>85</v>
      </c>
      <c r="AW732" s="14" t="s">
        <v>33</v>
      </c>
      <c r="AX732" s="14" t="s">
        <v>77</v>
      </c>
      <c r="AY732" s="171" t="s">
        <v>136</v>
      </c>
    </row>
    <row r="733" spans="2:65" s="12" customFormat="1" ht="11.25">
      <c r="B733" s="145"/>
      <c r="D733" s="146" t="s">
        <v>147</v>
      </c>
      <c r="E733" s="147" t="s">
        <v>1</v>
      </c>
      <c r="F733" s="148" t="s">
        <v>610</v>
      </c>
      <c r="H733" s="149">
        <v>1E-3</v>
      </c>
      <c r="I733" s="150"/>
      <c r="L733" s="145"/>
      <c r="M733" s="151"/>
      <c r="T733" s="152"/>
      <c r="AT733" s="147" t="s">
        <v>147</v>
      </c>
      <c r="AU733" s="147" t="s">
        <v>145</v>
      </c>
      <c r="AV733" s="12" t="s">
        <v>145</v>
      </c>
      <c r="AW733" s="12" t="s">
        <v>33</v>
      </c>
      <c r="AX733" s="12" t="s">
        <v>77</v>
      </c>
      <c r="AY733" s="147" t="s">
        <v>136</v>
      </c>
    </row>
    <row r="734" spans="2:65" s="15" customFormat="1" ht="11.25">
      <c r="B734" s="176"/>
      <c r="D734" s="146" t="s">
        <v>147</v>
      </c>
      <c r="E734" s="177" t="s">
        <v>1</v>
      </c>
      <c r="F734" s="178" t="s">
        <v>167</v>
      </c>
      <c r="H734" s="179">
        <v>4.0000000000000001E-3</v>
      </c>
      <c r="I734" s="180"/>
      <c r="L734" s="176"/>
      <c r="M734" s="181"/>
      <c r="T734" s="182"/>
      <c r="AT734" s="177" t="s">
        <v>147</v>
      </c>
      <c r="AU734" s="177" t="s">
        <v>145</v>
      </c>
      <c r="AV734" s="15" t="s">
        <v>137</v>
      </c>
      <c r="AW734" s="15" t="s">
        <v>33</v>
      </c>
      <c r="AX734" s="15" t="s">
        <v>77</v>
      </c>
      <c r="AY734" s="177" t="s">
        <v>136</v>
      </c>
    </row>
    <row r="735" spans="2:65" s="14" customFormat="1" ht="11.25">
      <c r="B735" s="170"/>
      <c r="D735" s="146" t="s">
        <v>147</v>
      </c>
      <c r="E735" s="171" t="s">
        <v>1</v>
      </c>
      <c r="F735" s="172" t="s">
        <v>217</v>
      </c>
      <c r="H735" s="171" t="s">
        <v>1</v>
      </c>
      <c r="I735" s="173"/>
      <c r="L735" s="170"/>
      <c r="M735" s="174"/>
      <c r="T735" s="175"/>
      <c r="AT735" s="171" t="s">
        <v>147</v>
      </c>
      <c r="AU735" s="171" t="s">
        <v>145</v>
      </c>
      <c r="AV735" s="14" t="s">
        <v>85</v>
      </c>
      <c r="AW735" s="14" t="s">
        <v>33</v>
      </c>
      <c r="AX735" s="14" t="s">
        <v>77</v>
      </c>
      <c r="AY735" s="171" t="s">
        <v>136</v>
      </c>
    </row>
    <row r="736" spans="2:65" s="12" customFormat="1" ht="11.25">
      <c r="B736" s="145"/>
      <c r="D736" s="146" t="s">
        <v>147</v>
      </c>
      <c r="E736" s="147" t="s">
        <v>1</v>
      </c>
      <c r="F736" s="148" t="s">
        <v>610</v>
      </c>
      <c r="H736" s="149">
        <v>1E-3</v>
      </c>
      <c r="I736" s="150"/>
      <c r="L736" s="145"/>
      <c r="M736" s="151"/>
      <c r="T736" s="152"/>
      <c r="AT736" s="147" t="s">
        <v>147</v>
      </c>
      <c r="AU736" s="147" t="s">
        <v>145</v>
      </c>
      <c r="AV736" s="12" t="s">
        <v>145</v>
      </c>
      <c r="AW736" s="12" t="s">
        <v>33</v>
      </c>
      <c r="AX736" s="12" t="s">
        <v>77</v>
      </c>
      <c r="AY736" s="147" t="s">
        <v>136</v>
      </c>
    </row>
    <row r="737" spans="2:65" s="14" customFormat="1" ht="11.25">
      <c r="B737" s="170"/>
      <c r="D737" s="146" t="s">
        <v>147</v>
      </c>
      <c r="E737" s="171" t="s">
        <v>1</v>
      </c>
      <c r="F737" s="172" t="s">
        <v>185</v>
      </c>
      <c r="H737" s="171" t="s">
        <v>1</v>
      </c>
      <c r="I737" s="173"/>
      <c r="L737" s="170"/>
      <c r="M737" s="174"/>
      <c r="T737" s="175"/>
      <c r="AT737" s="171" t="s">
        <v>147</v>
      </c>
      <c r="AU737" s="171" t="s">
        <v>145</v>
      </c>
      <c r="AV737" s="14" t="s">
        <v>85</v>
      </c>
      <c r="AW737" s="14" t="s">
        <v>33</v>
      </c>
      <c r="AX737" s="14" t="s">
        <v>77</v>
      </c>
      <c r="AY737" s="171" t="s">
        <v>136</v>
      </c>
    </row>
    <row r="738" spans="2:65" s="12" customFormat="1" ht="11.25">
      <c r="B738" s="145"/>
      <c r="D738" s="146" t="s">
        <v>147</v>
      </c>
      <c r="E738" s="147" t="s">
        <v>1</v>
      </c>
      <c r="F738" s="148" t="s">
        <v>610</v>
      </c>
      <c r="H738" s="149">
        <v>1E-3</v>
      </c>
      <c r="I738" s="150"/>
      <c r="L738" s="145"/>
      <c r="M738" s="151"/>
      <c r="T738" s="152"/>
      <c r="AT738" s="147" t="s">
        <v>147</v>
      </c>
      <c r="AU738" s="147" t="s">
        <v>145</v>
      </c>
      <c r="AV738" s="12" t="s">
        <v>145</v>
      </c>
      <c r="AW738" s="12" t="s">
        <v>33</v>
      </c>
      <c r="AX738" s="12" t="s">
        <v>77</v>
      </c>
      <c r="AY738" s="147" t="s">
        <v>136</v>
      </c>
    </row>
    <row r="739" spans="2:65" s="14" customFormat="1" ht="11.25">
      <c r="B739" s="170"/>
      <c r="D739" s="146" t="s">
        <v>147</v>
      </c>
      <c r="E739" s="171" t="s">
        <v>1</v>
      </c>
      <c r="F739" s="172" t="s">
        <v>589</v>
      </c>
      <c r="H739" s="171" t="s">
        <v>1</v>
      </c>
      <c r="I739" s="173"/>
      <c r="L739" s="170"/>
      <c r="M739" s="174"/>
      <c r="T739" s="175"/>
      <c r="AT739" s="171" t="s">
        <v>147</v>
      </c>
      <c r="AU739" s="171" t="s">
        <v>145</v>
      </c>
      <c r="AV739" s="14" t="s">
        <v>85</v>
      </c>
      <c r="AW739" s="14" t="s">
        <v>33</v>
      </c>
      <c r="AX739" s="14" t="s">
        <v>77</v>
      </c>
      <c r="AY739" s="171" t="s">
        <v>136</v>
      </c>
    </row>
    <row r="740" spans="2:65" s="12" customFormat="1" ht="11.25">
      <c r="B740" s="145"/>
      <c r="D740" s="146" t="s">
        <v>147</v>
      </c>
      <c r="E740" s="147" t="s">
        <v>1</v>
      </c>
      <c r="F740" s="148" t="s">
        <v>610</v>
      </c>
      <c r="H740" s="149">
        <v>1E-3</v>
      </c>
      <c r="I740" s="150"/>
      <c r="L740" s="145"/>
      <c r="M740" s="151"/>
      <c r="T740" s="152"/>
      <c r="AT740" s="147" t="s">
        <v>147</v>
      </c>
      <c r="AU740" s="147" t="s">
        <v>145</v>
      </c>
      <c r="AV740" s="12" t="s">
        <v>145</v>
      </c>
      <c r="AW740" s="12" t="s">
        <v>33</v>
      </c>
      <c r="AX740" s="12" t="s">
        <v>77</v>
      </c>
      <c r="AY740" s="147" t="s">
        <v>136</v>
      </c>
    </row>
    <row r="741" spans="2:65" s="14" customFormat="1" ht="11.25">
      <c r="B741" s="170"/>
      <c r="D741" s="146" t="s">
        <v>147</v>
      </c>
      <c r="E741" s="171" t="s">
        <v>1</v>
      </c>
      <c r="F741" s="172" t="s">
        <v>257</v>
      </c>
      <c r="H741" s="171" t="s">
        <v>1</v>
      </c>
      <c r="I741" s="173"/>
      <c r="L741" s="170"/>
      <c r="M741" s="174"/>
      <c r="T741" s="175"/>
      <c r="AT741" s="171" t="s">
        <v>147</v>
      </c>
      <c r="AU741" s="171" t="s">
        <v>145</v>
      </c>
      <c r="AV741" s="14" t="s">
        <v>85</v>
      </c>
      <c r="AW741" s="14" t="s">
        <v>33</v>
      </c>
      <c r="AX741" s="14" t="s">
        <v>77</v>
      </c>
      <c r="AY741" s="171" t="s">
        <v>136</v>
      </c>
    </row>
    <row r="742" spans="2:65" s="12" customFormat="1" ht="11.25">
      <c r="B742" s="145"/>
      <c r="D742" s="146" t="s">
        <v>147</v>
      </c>
      <c r="E742" s="147" t="s">
        <v>1</v>
      </c>
      <c r="F742" s="148" t="s">
        <v>610</v>
      </c>
      <c r="H742" s="149">
        <v>1E-3</v>
      </c>
      <c r="I742" s="150"/>
      <c r="L742" s="145"/>
      <c r="M742" s="151"/>
      <c r="T742" s="152"/>
      <c r="AT742" s="147" t="s">
        <v>147</v>
      </c>
      <c r="AU742" s="147" t="s">
        <v>145</v>
      </c>
      <c r="AV742" s="12" t="s">
        <v>145</v>
      </c>
      <c r="AW742" s="12" t="s">
        <v>33</v>
      </c>
      <c r="AX742" s="12" t="s">
        <v>77</v>
      </c>
      <c r="AY742" s="147" t="s">
        <v>136</v>
      </c>
    </row>
    <row r="743" spans="2:65" s="15" customFormat="1" ht="11.25">
      <c r="B743" s="176"/>
      <c r="D743" s="146" t="s">
        <v>147</v>
      </c>
      <c r="E743" s="177" t="s">
        <v>1</v>
      </c>
      <c r="F743" s="178" t="s">
        <v>167</v>
      </c>
      <c r="H743" s="179">
        <v>4.0000000000000001E-3</v>
      </c>
      <c r="I743" s="180"/>
      <c r="L743" s="176"/>
      <c r="M743" s="181"/>
      <c r="T743" s="182"/>
      <c r="AT743" s="177" t="s">
        <v>147</v>
      </c>
      <c r="AU743" s="177" t="s">
        <v>145</v>
      </c>
      <c r="AV743" s="15" t="s">
        <v>137</v>
      </c>
      <c r="AW743" s="15" t="s">
        <v>33</v>
      </c>
      <c r="AX743" s="15" t="s">
        <v>77</v>
      </c>
      <c r="AY743" s="177" t="s">
        <v>136</v>
      </c>
    </row>
    <row r="744" spans="2:65" s="13" customFormat="1" ht="11.25">
      <c r="B744" s="153"/>
      <c r="D744" s="146" t="s">
        <v>147</v>
      </c>
      <c r="E744" s="154" t="s">
        <v>1</v>
      </c>
      <c r="F744" s="155" t="s">
        <v>150</v>
      </c>
      <c r="H744" s="156">
        <v>8.0000000000000002E-3</v>
      </c>
      <c r="I744" s="157"/>
      <c r="L744" s="153"/>
      <c r="M744" s="158"/>
      <c r="T744" s="159"/>
      <c r="AT744" s="154" t="s">
        <v>147</v>
      </c>
      <c r="AU744" s="154" t="s">
        <v>145</v>
      </c>
      <c r="AV744" s="13" t="s">
        <v>144</v>
      </c>
      <c r="AW744" s="13" t="s">
        <v>33</v>
      </c>
      <c r="AX744" s="13" t="s">
        <v>85</v>
      </c>
      <c r="AY744" s="154" t="s">
        <v>136</v>
      </c>
    </row>
    <row r="745" spans="2:65" s="11" customFormat="1" ht="22.9" customHeight="1">
      <c r="B745" s="120"/>
      <c r="D745" s="121" t="s">
        <v>76</v>
      </c>
      <c r="E745" s="130" t="s">
        <v>611</v>
      </c>
      <c r="F745" s="130" t="s">
        <v>612</v>
      </c>
      <c r="I745" s="123"/>
      <c r="J745" s="131">
        <f>BK745</f>
        <v>0</v>
      </c>
      <c r="L745" s="120"/>
      <c r="M745" s="125"/>
      <c r="P745" s="126">
        <f>SUM(P746:P758)</f>
        <v>0</v>
      </c>
      <c r="R745" s="126">
        <f>SUM(R746:R758)</f>
        <v>0</v>
      </c>
      <c r="T745" s="127">
        <f>SUM(T746:T758)</f>
        <v>0</v>
      </c>
      <c r="AR745" s="121" t="s">
        <v>85</v>
      </c>
      <c r="AT745" s="128" t="s">
        <v>76</v>
      </c>
      <c r="AU745" s="128" t="s">
        <v>85</v>
      </c>
      <c r="AY745" s="121" t="s">
        <v>136</v>
      </c>
      <c r="BK745" s="129">
        <f>SUM(BK746:BK758)</f>
        <v>0</v>
      </c>
    </row>
    <row r="746" spans="2:65" s="1" customFormat="1" ht="16.5" customHeight="1">
      <c r="B746" s="32"/>
      <c r="C746" s="132" t="s">
        <v>613</v>
      </c>
      <c r="D746" s="132" t="s">
        <v>139</v>
      </c>
      <c r="E746" s="133" t="s">
        <v>614</v>
      </c>
      <c r="F746" s="134" t="s">
        <v>615</v>
      </c>
      <c r="G746" s="135" t="s">
        <v>142</v>
      </c>
      <c r="H746" s="136">
        <v>23.321000000000002</v>
      </c>
      <c r="I746" s="137"/>
      <c r="J746" s="138">
        <f>ROUND(I746*H746,2)</f>
        <v>0</v>
      </c>
      <c r="K746" s="134" t="s">
        <v>143</v>
      </c>
      <c r="L746" s="32"/>
      <c r="M746" s="139" t="s">
        <v>1</v>
      </c>
      <c r="N746" s="140" t="s">
        <v>43</v>
      </c>
      <c r="P746" s="141">
        <f>O746*H746</f>
        <v>0</v>
      </c>
      <c r="Q746" s="141">
        <v>0</v>
      </c>
      <c r="R746" s="141">
        <f>Q746*H746</f>
        <v>0</v>
      </c>
      <c r="S746" s="141">
        <v>0</v>
      </c>
      <c r="T746" s="142">
        <f>S746*H746</f>
        <v>0</v>
      </c>
      <c r="AR746" s="143" t="s">
        <v>144</v>
      </c>
      <c r="AT746" s="143" t="s">
        <v>139</v>
      </c>
      <c r="AU746" s="143" t="s">
        <v>145</v>
      </c>
      <c r="AY746" s="17" t="s">
        <v>136</v>
      </c>
      <c r="BE746" s="144">
        <f>IF(N746="základní",J746,0)</f>
        <v>0</v>
      </c>
      <c r="BF746" s="144">
        <f>IF(N746="snížená",J746,0)</f>
        <v>0</v>
      </c>
      <c r="BG746" s="144">
        <f>IF(N746="zákl. přenesená",J746,0)</f>
        <v>0</v>
      </c>
      <c r="BH746" s="144">
        <f>IF(N746="sníž. přenesená",J746,0)</f>
        <v>0</v>
      </c>
      <c r="BI746" s="144">
        <f>IF(N746="nulová",J746,0)</f>
        <v>0</v>
      </c>
      <c r="BJ746" s="17" t="s">
        <v>145</v>
      </c>
      <c r="BK746" s="144">
        <f>ROUND(I746*H746,2)</f>
        <v>0</v>
      </c>
      <c r="BL746" s="17" t="s">
        <v>144</v>
      </c>
      <c r="BM746" s="143" t="s">
        <v>616</v>
      </c>
    </row>
    <row r="747" spans="2:65" s="1" customFormat="1" ht="24.2" customHeight="1">
      <c r="B747" s="32"/>
      <c r="C747" s="132" t="s">
        <v>617</v>
      </c>
      <c r="D747" s="132" t="s">
        <v>139</v>
      </c>
      <c r="E747" s="133" t="s">
        <v>618</v>
      </c>
      <c r="F747" s="134" t="s">
        <v>619</v>
      </c>
      <c r="G747" s="135" t="s">
        <v>142</v>
      </c>
      <c r="H747" s="136">
        <v>23.321000000000002</v>
      </c>
      <c r="I747" s="137"/>
      <c r="J747" s="138">
        <f>ROUND(I747*H747,2)</f>
        <v>0</v>
      </c>
      <c r="K747" s="134" t="s">
        <v>143</v>
      </c>
      <c r="L747" s="32"/>
      <c r="M747" s="139" t="s">
        <v>1</v>
      </c>
      <c r="N747" s="140" t="s">
        <v>43</v>
      </c>
      <c r="P747" s="141">
        <f>O747*H747</f>
        <v>0</v>
      </c>
      <c r="Q747" s="141">
        <v>0</v>
      </c>
      <c r="R747" s="141">
        <f>Q747*H747</f>
        <v>0</v>
      </c>
      <c r="S747" s="141">
        <v>0</v>
      </c>
      <c r="T747" s="142">
        <f>S747*H747</f>
        <v>0</v>
      </c>
      <c r="AR747" s="143" t="s">
        <v>144</v>
      </c>
      <c r="AT747" s="143" t="s">
        <v>139</v>
      </c>
      <c r="AU747" s="143" t="s">
        <v>145</v>
      </c>
      <c r="AY747" s="17" t="s">
        <v>136</v>
      </c>
      <c r="BE747" s="144">
        <f>IF(N747="základní",J747,0)</f>
        <v>0</v>
      </c>
      <c r="BF747" s="144">
        <f>IF(N747="snížená",J747,0)</f>
        <v>0</v>
      </c>
      <c r="BG747" s="144">
        <f>IF(N747="zákl. přenesená",J747,0)</f>
        <v>0</v>
      </c>
      <c r="BH747" s="144">
        <f>IF(N747="sníž. přenesená",J747,0)</f>
        <v>0</v>
      </c>
      <c r="BI747" s="144">
        <f>IF(N747="nulová",J747,0)</f>
        <v>0</v>
      </c>
      <c r="BJ747" s="17" t="s">
        <v>145</v>
      </c>
      <c r="BK747" s="144">
        <f>ROUND(I747*H747,2)</f>
        <v>0</v>
      </c>
      <c r="BL747" s="17" t="s">
        <v>144</v>
      </c>
      <c r="BM747" s="143" t="s">
        <v>620</v>
      </c>
    </row>
    <row r="748" spans="2:65" s="1" customFormat="1" ht="24.2" customHeight="1">
      <c r="B748" s="32"/>
      <c r="C748" s="132" t="s">
        <v>621</v>
      </c>
      <c r="D748" s="132" t="s">
        <v>139</v>
      </c>
      <c r="E748" s="133" t="s">
        <v>622</v>
      </c>
      <c r="F748" s="134" t="s">
        <v>623</v>
      </c>
      <c r="G748" s="135" t="s">
        <v>142</v>
      </c>
      <c r="H748" s="136">
        <v>23.321000000000002</v>
      </c>
      <c r="I748" s="137"/>
      <c r="J748" s="138">
        <f>ROUND(I748*H748,2)</f>
        <v>0</v>
      </c>
      <c r="K748" s="134" t="s">
        <v>143</v>
      </c>
      <c r="L748" s="32"/>
      <c r="M748" s="139" t="s">
        <v>1</v>
      </c>
      <c r="N748" s="140" t="s">
        <v>43</v>
      </c>
      <c r="P748" s="141">
        <f>O748*H748</f>
        <v>0</v>
      </c>
      <c r="Q748" s="141">
        <v>0</v>
      </c>
      <c r="R748" s="141">
        <f>Q748*H748</f>
        <v>0</v>
      </c>
      <c r="S748" s="141">
        <v>0</v>
      </c>
      <c r="T748" s="142">
        <f>S748*H748</f>
        <v>0</v>
      </c>
      <c r="AR748" s="143" t="s">
        <v>144</v>
      </c>
      <c r="AT748" s="143" t="s">
        <v>139</v>
      </c>
      <c r="AU748" s="143" t="s">
        <v>145</v>
      </c>
      <c r="AY748" s="17" t="s">
        <v>136</v>
      </c>
      <c r="BE748" s="144">
        <f>IF(N748="základní",J748,0)</f>
        <v>0</v>
      </c>
      <c r="BF748" s="144">
        <f>IF(N748="snížená",J748,0)</f>
        <v>0</v>
      </c>
      <c r="BG748" s="144">
        <f>IF(N748="zákl. přenesená",J748,0)</f>
        <v>0</v>
      </c>
      <c r="BH748" s="144">
        <f>IF(N748="sníž. přenesená",J748,0)</f>
        <v>0</v>
      </c>
      <c r="BI748" s="144">
        <f>IF(N748="nulová",J748,0)</f>
        <v>0</v>
      </c>
      <c r="BJ748" s="17" t="s">
        <v>145</v>
      </c>
      <c r="BK748" s="144">
        <f>ROUND(I748*H748,2)</f>
        <v>0</v>
      </c>
      <c r="BL748" s="17" t="s">
        <v>144</v>
      </c>
      <c r="BM748" s="143" t="s">
        <v>624</v>
      </c>
    </row>
    <row r="749" spans="2:65" s="1" customFormat="1" ht="24.2" customHeight="1">
      <c r="B749" s="32"/>
      <c r="C749" s="132" t="s">
        <v>625</v>
      </c>
      <c r="D749" s="132" t="s">
        <v>139</v>
      </c>
      <c r="E749" s="133" t="s">
        <v>626</v>
      </c>
      <c r="F749" s="134" t="s">
        <v>627</v>
      </c>
      <c r="G749" s="135" t="s">
        <v>142</v>
      </c>
      <c r="H749" s="136">
        <v>326.49400000000003</v>
      </c>
      <c r="I749" s="137"/>
      <c r="J749" s="138">
        <f>ROUND(I749*H749,2)</f>
        <v>0</v>
      </c>
      <c r="K749" s="134" t="s">
        <v>143</v>
      </c>
      <c r="L749" s="32"/>
      <c r="M749" s="139" t="s">
        <v>1</v>
      </c>
      <c r="N749" s="140" t="s">
        <v>43</v>
      </c>
      <c r="P749" s="141">
        <f>O749*H749</f>
        <v>0</v>
      </c>
      <c r="Q749" s="141">
        <v>0</v>
      </c>
      <c r="R749" s="141">
        <f>Q749*H749</f>
        <v>0</v>
      </c>
      <c r="S749" s="141">
        <v>0</v>
      </c>
      <c r="T749" s="142">
        <f>S749*H749</f>
        <v>0</v>
      </c>
      <c r="AR749" s="143" t="s">
        <v>144</v>
      </c>
      <c r="AT749" s="143" t="s">
        <v>139</v>
      </c>
      <c r="AU749" s="143" t="s">
        <v>145</v>
      </c>
      <c r="AY749" s="17" t="s">
        <v>136</v>
      </c>
      <c r="BE749" s="144">
        <f>IF(N749="základní",J749,0)</f>
        <v>0</v>
      </c>
      <c r="BF749" s="144">
        <f>IF(N749="snížená",J749,0)</f>
        <v>0</v>
      </c>
      <c r="BG749" s="144">
        <f>IF(N749="zákl. přenesená",J749,0)</f>
        <v>0</v>
      </c>
      <c r="BH749" s="144">
        <f>IF(N749="sníž. přenesená",J749,0)</f>
        <v>0</v>
      </c>
      <c r="BI749" s="144">
        <f>IF(N749="nulová",J749,0)</f>
        <v>0</v>
      </c>
      <c r="BJ749" s="17" t="s">
        <v>145</v>
      </c>
      <c r="BK749" s="144">
        <f>ROUND(I749*H749,2)</f>
        <v>0</v>
      </c>
      <c r="BL749" s="17" t="s">
        <v>144</v>
      </c>
      <c r="BM749" s="143" t="s">
        <v>628</v>
      </c>
    </row>
    <row r="750" spans="2:65" s="12" customFormat="1" ht="11.25">
      <c r="B750" s="145"/>
      <c r="D750" s="146" t="s">
        <v>147</v>
      </c>
      <c r="F750" s="148" t="s">
        <v>629</v>
      </c>
      <c r="H750" s="149">
        <v>326.49400000000003</v>
      </c>
      <c r="I750" s="150"/>
      <c r="L750" s="145"/>
      <c r="M750" s="151"/>
      <c r="T750" s="152"/>
      <c r="AT750" s="147" t="s">
        <v>147</v>
      </c>
      <c r="AU750" s="147" t="s">
        <v>145</v>
      </c>
      <c r="AV750" s="12" t="s">
        <v>145</v>
      </c>
      <c r="AW750" s="12" t="s">
        <v>4</v>
      </c>
      <c r="AX750" s="12" t="s">
        <v>85</v>
      </c>
      <c r="AY750" s="147" t="s">
        <v>136</v>
      </c>
    </row>
    <row r="751" spans="2:65" s="1" customFormat="1" ht="33" customHeight="1">
      <c r="B751" s="32"/>
      <c r="C751" s="132" t="s">
        <v>630</v>
      </c>
      <c r="D751" s="132" t="s">
        <v>139</v>
      </c>
      <c r="E751" s="133" t="s">
        <v>631</v>
      </c>
      <c r="F751" s="134" t="s">
        <v>632</v>
      </c>
      <c r="G751" s="135" t="s">
        <v>142</v>
      </c>
      <c r="H751" s="136">
        <v>3.1509999999999998</v>
      </c>
      <c r="I751" s="137"/>
      <c r="J751" s="138">
        <f>ROUND(I751*H751,2)</f>
        <v>0</v>
      </c>
      <c r="K751" s="134" t="s">
        <v>143</v>
      </c>
      <c r="L751" s="32"/>
      <c r="M751" s="139" t="s">
        <v>1</v>
      </c>
      <c r="N751" s="140" t="s">
        <v>43</v>
      </c>
      <c r="P751" s="141">
        <f>O751*H751</f>
        <v>0</v>
      </c>
      <c r="Q751" s="141">
        <v>0</v>
      </c>
      <c r="R751" s="141">
        <f>Q751*H751</f>
        <v>0</v>
      </c>
      <c r="S751" s="141">
        <v>0</v>
      </c>
      <c r="T751" s="142">
        <f>S751*H751</f>
        <v>0</v>
      </c>
      <c r="AR751" s="143" t="s">
        <v>144</v>
      </c>
      <c r="AT751" s="143" t="s">
        <v>139</v>
      </c>
      <c r="AU751" s="143" t="s">
        <v>145</v>
      </c>
      <c r="AY751" s="17" t="s">
        <v>136</v>
      </c>
      <c r="BE751" s="144">
        <f>IF(N751="základní",J751,0)</f>
        <v>0</v>
      </c>
      <c r="BF751" s="144">
        <f>IF(N751="snížená",J751,0)</f>
        <v>0</v>
      </c>
      <c r="BG751" s="144">
        <f>IF(N751="zákl. přenesená",J751,0)</f>
        <v>0</v>
      </c>
      <c r="BH751" s="144">
        <f>IF(N751="sníž. přenesená",J751,0)</f>
        <v>0</v>
      </c>
      <c r="BI751" s="144">
        <f>IF(N751="nulová",J751,0)</f>
        <v>0</v>
      </c>
      <c r="BJ751" s="17" t="s">
        <v>145</v>
      </c>
      <c r="BK751" s="144">
        <f>ROUND(I751*H751,2)</f>
        <v>0</v>
      </c>
      <c r="BL751" s="17" t="s">
        <v>144</v>
      </c>
      <c r="BM751" s="143" t="s">
        <v>633</v>
      </c>
    </row>
    <row r="752" spans="2:65" s="1" customFormat="1" ht="33" customHeight="1">
      <c r="B752" s="32"/>
      <c r="C752" s="132" t="s">
        <v>634</v>
      </c>
      <c r="D752" s="132" t="s">
        <v>139</v>
      </c>
      <c r="E752" s="133" t="s">
        <v>635</v>
      </c>
      <c r="F752" s="134" t="s">
        <v>636</v>
      </c>
      <c r="G752" s="135" t="s">
        <v>142</v>
      </c>
      <c r="H752" s="136">
        <v>0.442</v>
      </c>
      <c r="I752" s="137"/>
      <c r="J752" s="138">
        <f>ROUND(I752*H752,2)</f>
        <v>0</v>
      </c>
      <c r="K752" s="134" t="s">
        <v>143</v>
      </c>
      <c r="L752" s="32"/>
      <c r="M752" s="139" t="s">
        <v>1</v>
      </c>
      <c r="N752" s="140" t="s">
        <v>43</v>
      </c>
      <c r="P752" s="141">
        <f>O752*H752</f>
        <v>0</v>
      </c>
      <c r="Q752" s="141">
        <v>0</v>
      </c>
      <c r="R752" s="141">
        <f>Q752*H752</f>
        <v>0</v>
      </c>
      <c r="S752" s="141">
        <v>0</v>
      </c>
      <c r="T752" s="142">
        <f>S752*H752</f>
        <v>0</v>
      </c>
      <c r="AR752" s="143" t="s">
        <v>144</v>
      </c>
      <c r="AT752" s="143" t="s">
        <v>139</v>
      </c>
      <c r="AU752" s="143" t="s">
        <v>145</v>
      </c>
      <c r="AY752" s="17" t="s">
        <v>136</v>
      </c>
      <c r="BE752" s="144">
        <f>IF(N752="základní",J752,0)</f>
        <v>0</v>
      </c>
      <c r="BF752" s="144">
        <f>IF(N752="snížená",J752,0)</f>
        <v>0</v>
      </c>
      <c r="BG752" s="144">
        <f>IF(N752="zákl. přenesená",J752,0)</f>
        <v>0</v>
      </c>
      <c r="BH752" s="144">
        <f>IF(N752="sníž. přenesená",J752,0)</f>
        <v>0</v>
      </c>
      <c r="BI752" s="144">
        <f>IF(N752="nulová",J752,0)</f>
        <v>0</v>
      </c>
      <c r="BJ752" s="17" t="s">
        <v>145</v>
      </c>
      <c r="BK752" s="144">
        <f>ROUND(I752*H752,2)</f>
        <v>0</v>
      </c>
      <c r="BL752" s="17" t="s">
        <v>144</v>
      </c>
      <c r="BM752" s="143" t="s">
        <v>637</v>
      </c>
    </row>
    <row r="753" spans="2:65" s="1" customFormat="1" ht="37.9" customHeight="1">
      <c r="B753" s="32"/>
      <c r="C753" s="132" t="s">
        <v>638</v>
      </c>
      <c r="D753" s="132" t="s">
        <v>139</v>
      </c>
      <c r="E753" s="133" t="s">
        <v>639</v>
      </c>
      <c r="F753" s="134" t="s">
        <v>640</v>
      </c>
      <c r="G753" s="135" t="s">
        <v>142</v>
      </c>
      <c r="H753" s="136">
        <v>0.155</v>
      </c>
      <c r="I753" s="137"/>
      <c r="J753" s="138">
        <f>ROUND(I753*H753,2)</f>
        <v>0</v>
      </c>
      <c r="K753" s="134" t="s">
        <v>143</v>
      </c>
      <c r="L753" s="32"/>
      <c r="M753" s="139" t="s">
        <v>1</v>
      </c>
      <c r="N753" s="140" t="s">
        <v>43</v>
      </c>
      <c r="P753" s="141">
        <f>O753*H753</f>
        <v>0</v>
      </c>
      <c r="Q753" s="141">
        <v>0</v>
      </c>
      <c r="R753" s="141">
        <f>Q753*H753</f>
        <v>0</v>
      </c>
      <c r="S753" s="141">
        <v>0</v>
      </c>
      <c r="T753" s="142">
        <f>S753*H753</f>
        <v>0</v>
      </c>
      <c r="AR753" s="143" t="s">
        <v>144</v>
      </c>
      <c r="AT753" s="143" t="s">
        <v>139</v>
      </c>
      <c r="AU753" s="143" t="s">
        <v>145</v>
      </c>
      <c r="AY753" s="17" t="s">
        <v>136</v>
      </c>
      <c r="BE753" s="144">
        <f>IF(N753="základní",J753,0)</f>
        <v>0</v>
      </c>
      <c r="BF753" s="144">
        <f>IF(N753="snížená",J753,0)</f>
        <v>0</v>
      </c>
      <c r="BG753" s="144">
        <f>IF(N753="zákl. přenesená",J753,0)</f>
        <v>0</v>
      </c>
      <c r="BH753" s="144">
        <f>IF(N753="sníž. přenesená",J753,0)</f>
        <v>0</v>
      </c>
      <c r="BI753" s="144">
        <f>IF(N753="nulová",J753,0)</f>
        <v>0</v>
      </c>
      <c r="BJ753" s="17" t="s">
        <v>145</v>
      </c>
      <c r="BK753" s="144">
        <f>ROUND(I753*H753,2)</f>
        <v>0</v>
      </c>
      <c r="BL753" s="17" t="s">
        <v>144</v>
      </c>
      <c r="BM753" s="143" t="s">
        <v>641</v>
      </c>
    </row>
    <row r="754" spans="2:65" s="1" customFormat="1" ht="33" customHeight="1">
      <c r="B754" s="32"/>
      <c r="C754" s="132" t="s">
        <v>642</v>
      </c>
      <c r="D754" s="132" t="s">
        <v>139</v>
      </c>
      <c r="E754" s="133" t="s">
        <v>643</v>
      </c>
      <c r="F754" s="134" t="s">
        <v>644</v>
      </c>
      <c r="G754" s="135" t="s">
        <v>142</v>
      </c>
      <c r="H754" s="136">
        <v>2.9000000000000001E-2</v>
      </c>
      <c r="I754" s="137"/>
      <c r="J754" s="138">
        <f>ROUND(I754*H754,2)</f>
        <v>0</v>
      </c>
      <c r="K754" s="134" t="s">
        <v>143</v>
      </c>
      <c r="L754" s="32"/>
      <c r="M754" s="139" t="s">
        <v>1</v>
      </c>
      <c r="N754" s="140" t="s">
        <v>43</v>
      </c>
      <c r="P754" s="141">
        <f>O754*H754</f>
        <v>0</v>
      </c>
      <c r="Q754" s="141">
        <v>0</v>
      </c>
      <c r="R754" s="141">
        <f>Q754*H754</f>
        <v>0</v>
      </c>
      <c r="S754" s="141">
        <v>0</v>
      </c>
      <c r="T754" s="142">
        <f>S754*H754</f>
        <v>0</v>
      </c>
      <c r="AR754" s="143" t="s">
        <v>144</v>
      </c>
      <c r="AT754" s="143" t="s">
        <v>139</v>
      </c>
      <c r="AU754" s="143" t="s">
        <v>145</v>
      </c>
      <c r="AY754" s="17" t="s">
        <v>136</v>
      </c>
      <c r="BE754" s="144">
        <f>IF(N754="základní",J754,0)</f>
        <v>0</v>
      </c>
      <c r="BF754" s="144">
        <f>IF(N754="snížená",J754,0)</f>
        <v>0</v>
      </c>
      <c r="BG754" s="144">
        <f>IF(N754="zákl. přenesená",J754,0)</f>
        <v>0</v>
      </c>
      <c r="BH754" s="144">
        <f>IF(N754="sníž. přenesená",J754,0)</f>
        <v>0</v>
      </c>
      <c r="BI754" s="144">
        <f>IF(N754="nulová",J754,0)</f>
        <v>0</v>
      </c>
      <c r="BJ754" s="17" t="s">
        <v>145</v>
      </c>
      <c r="BK754" s="144">
        <f>ROUND(I754*H754,2)</f>
        <v>0</v>
      </c>
      <c r="BL754" s="17" t="s">
        <v>144</v>
      </c>
      <c r="BM754" s="143" t="s">
        <v>645</v>
      </c>
    </row>
    <row r="755" spans="2:65" s="1" customFormat="1" ht="44.25" customHeight="1">
      <c r="B755" s="32"/>
      <c r="C755" s="132" t="s">
        <v>646</v>
      </c>
      <c r="D755" s="132" t="s">
        <v>139</v>
      </c>
      <c r="E755" s="133" t="s">
        <v>647</v>
      </c>
      <c r="F755" s="134" t="s">
        <v>648</v>
      </c>
      <c r="G755" s="135" t="s">
        <v>142</v>
      </c>
      <c r="H755" s="136">
        <v>19.544</v>
      </c>
      <c r="I755" s="137"/>
      <c r="J755" s="138">
        <f>ROUND(I755*H755,2)</f>
        <v>0</v>
      </c>
      <c r="K755" s="134" t="s">
        <v>143</v>
      </c>
      <c r="L755" s="32"/>
      <c r="M755" s="139" t="s">
        <v>1</v>
      </c>
      <c r="N755" s="140" t="s">
        <v>43</v>
      </c>
      <c r="P755" s="141">
        <f>O755*H755</f>
        <v>0</v>
      </c>
      <c r="Q755" s="141">
        <v>0</v>
      </c>
      <c r="R755" s="141">
        <f>Q755*H755</f>
        <v>0</v>
      </c>
      <c r="S755" s="141">
        <v>0</v>
      </c>
      <c r="T755" s="142">
        <f>S755*H755</f>
        <v>0</v>
      </c>
      <c r="AR755" s="143" t="s">
        <v>144</v>
      </c>
      <c r="AT755" s="143" t="s">
        <v>139</v>
      </c>
      <c r="AU755" s="143" t="s">
        <v>145</v>
      </c>
      <c r="AY755" s="17" t="s">
        <v>136</v>
      </c>
      <c r="BE755" s="144">
        <f>IF(N755="základní",J755,0)</f>
        <v>0</v>
      </c>
      <c r="BF755" s="144">
        <f>IF(N755="snížená",J755,0)</f>
        <v>0</v>
      </c>
      <c r="BG755" s="144">
        <f>IF(N755="zákl. přenesená",J755,0)</f>
        <v>0</v>
      </c>
      <c r="BH755" s="144">
        <f>IF(N755="sníž. přenesená",J755,0)</f>
        <v>0</v>
      </c>
      <c r="BI755" s="144">
        <f>IF(N755="nulová",J755,0)</f>
        <v>0</v>
      </c>
      <c r="BJ755" s="17" t="s">
        <v>145</v>
      </c>
      <c r="BK755" s="144">
        <f>ROUND(I755*H755,2)</f>
        <v>0</v>
      </c>
      <c r="BL755" s="17" t="s">
        <v>144</v>
      </c>
      <c r="BM755" s="143" t="s">
        <v>649</v>
      </c>
    </row>
    <row r="756" spans="2:65" s="14" customFormat="1" ht="11.25">
      <c r="B756" s="170"/>
      <c r="D756" s="146" t="s">
        <v>147</v>
      </c>
      <c r="E756" s="171" t="s">
        <v>1</v>
      </c>
      <c r="F756" s="172" t="s">
        <v>650</v>
      </c>
      <c r="H756" s="171" t="s">
        <v>1</v>
      </c>
      <c r="I756" s="173"/>
      <c r="L756" s="170"/>
      <c r="M756" s="174"/>
      <c r="T756" s="175"/>
      <c r="AT756" s="171" t="s">
        <v>147</v>
      </c>
      <c r="AU756" s="171" t="s">
        <v>145</v>
      </c>
      <c r="AV756" s="14" t="s">
        <v>85</v>
      </c>
      <c r="AW756" s="14" t="s">
        <v>33</v>
      </c>
      <c r="AX756" s="14" t="s">
        <v>77</v>
      </c>
      <c r="AY756" s="171" t="s">
        <v>136</v>
      </c>
    </row>
    <row r="757" spans="2:65" s="14" customFormat="1" ht="11.25">
      <c r="B757" s="170"/>
      <c r="D757" s="146" t="s">
        <v>147</v>
      </c>
      <c r="E757" s="171" t="s">
        <v>1</v>
      </c>
      <c r="F757" s="172" t="s">
        <v>651</v>
      </c>
      <c r="H757" s="171" t="s">
        <v>1</v>
      </c>
      <c r="I757" s="173"/>
      <c r="L757" s="170"/>
      <c r="M757" s="174"/>
      <c r="T757" s="175"/>
      <c r="AT757" s="171" t="s">
        <v>147</v>
      </c>
      <c r="AU757" s="171" t="s">
        <v>145</v>
      </c>
      <c r="AV757" s="14" t="s">
        <v>85</v>
      </c>
      <c r="AW757" s="14" t="s">
        <v>33</v>
      </c>
      <c r="AX757" s="14" t="s">
        <v>77</v>
      </c>
      <c r="AY757" s="171" t="s">
        <v>136</v>
      </c>
    </row>
    <row r="758" spans="2:65" s="12" customFormat="1" ht="11.25">
      <c r="B758" s="145"/>
      <c r="D758" s="146" t="s">
        <v>147</v>
      </c>
      <c r="E758" s="147" t="s">
        <v>1</v>
      </c>
      <c r="F758" s="148" t="s">
        <v>652</v>
      </c>
      <c r="H758" s="149">
        <v>19.544</v>
      </c>
      <c r="I758" s="150"/>
      <c r="L758" s="145"/>
      <c r="M758" s="151"/>
      <c r="T758" s="152"/>
      <c r="AT758" s="147" t="s">
        <v>147</v>
      </c>
      <c r="AU758" s="147" t="s">
        <v>145</v>
      </c>
      <c r="AV758" s="12" t="s">
        <v>145</v>
      </c>
      <c r="AW758" s="12" t="s">
        <v>33</v>
      </c>
      <c r="AX758" s="12" t="s">
        <v>85</v>
      </c>
      <c r="AY758" s="147" t="s">
        <v>136</v>
      </c>
    </row>
    <row r="759" spans="2:65" s="11" customFormat="1" ht="22.9" customHeight="1">
      <c r="B759" s="120"/>
      <c r="D759" s="121" t="s">
        <v>76</v>
      </c>
      <c r="E759" s="130" t="s">
        <v>653</v>
      </c>
      <c r="F759" s="130" t="s">
        <v>654</v>
      </c>
      <c r="I759" s="123"/>
      <c r="J759" s="131">
        <f>BK759</f>
        <v>0</v>
      </c>
      <c r="L759" s="120"/>
      <c r="M759" s="125"/>
      <c r="P759" s="126">
        <f>P760</f>
        <v>0</v>
      </c>
      <c r="R759" s="126">
        <f>R760</f>
        <v>0</v>
      </c>
      <c r="T759" s="127">
        <f>T760</f>
        <v>0</v>
      </c>
      <c r="AR759" s="121" t="s">
        <v>85</v>
      </c>
      <c r="AT759" s="128" t="s">
        <v>76</v>
      </c>
      <c r="AU759" s="128" t="s">
        <v>85</v>
      </c>
      <c r="AY759" s="121" t="s">
        <v>136</v>
      </c>
      <c r="BK759" s="129">
        <f>BK760</f>
        <v>0</v>
      </c>
    </row>
    <row r="760" spans="2:65" s="1" customFormat="1" ht="24.2" customHeight="1">
      <c r="B760" s="32"/>
      <c r="C760" s="132" t="s">
        <v>655</v>
      </c>
      <c r="D760" s="132" t="s">
        <v>139</v>
      </c>
      <c r="E760" s="133" t="s">
        <v>656</v>
      </c>
      <c r="F760" s="134" t="s">
        <v>657</v>
      </c>
      <c r="G760" s="135" t="s">
        <v>142</v>
      </c>
      <c r="H760" s="136">
        <v>9.7249999999999996</v>
      </c>
      <c r="I760" s="137"/>
      <c r="J760" s="138">
        <f>ROUND(I760*H760,2)</f>
        <v>0</v>
      </c>
      <c r="K760" s="134" t="s">
        <v>143</v>
      </c>
      <c r="L760" s="32"/>
      <c r="M760" s="139" t="s">
        <v>1</v>
      </c>
      <c r="N760" s="140" t="s">
        <v>43</v>
      </c>
      <c r="P760" s="141">
        <f>O760*H760</f>
        <v>0</v>
      </c>
      <c r="Q760" s="141">
        <v>0</v>
      </c>
      <c r="R760" s="141">
        <f>Q760*H760</f>
        <v>0</v>
      </c>
      <c r="S760" s="141">
        <v>0</v>
      </c>
      <c r="T760" s="142">
        <f>S760*H760</f>
        <v>0</v>
      </c>
      <c r="AR760" s="143" t="s">
        <v>144</v>
      </c>
      <c r="AT760" s="143" t="s">
        <v>139</v>
      </c>
      <c r="AU760" s="143" t="s">
        <v>145</v>
      </c>
      <c r="AY760" s="17" t="s">
        <v>136</v>
      </c>
      <c r="BE760" s="144">
        <f>IF(N760="základní",J760,0)</f>
        <v>0</v>
      </c>
      <c r="BF760" s="144">
        <f>IF(N760="snížená",J760,0)</f>
        <v>0</v>
      </c>
      <c r="BG760" s="144">
        <f>IF(N760="zákl. přenesená",J760,0)</f>
        <v>0</v>
      </c>
      <c r="BH760" s="144">
        <f>IF(N760="sníž. přenesená",J760,0)</f>
        <v>0</v>
      </c>
      <c r="BI760" s="144">
        <f>IF(N760="nulová",J760,0)</f>
        <v>0</v>
      </c>
      <c r="BJ760" s="17" t="s">
        <v>145</v>
      </c>
      <c r="BK760" s="144">
        <f>ROUND(I760*H760,2)</f>
        <v>0</v>
      </c>
      <c r="BL760" s="17" t="s">
        <v>144</v>
      </c>
      <c r="BM760" s="143" t="s">
        <v>658</v>
      </c>
    </row>
    <row r="761" spans="2:65" s="11" customFormat="1" ht="25.9" customHeight="1">
      <c r="B761" s="120"/>
      <c r="D761" s="121" t="s">
        <v>76</v>
      </c>
      <c r="E761" s="122" t="s">
        <v>659</v>
      </c>
      <c r="F761" s="122" t="s">
        <v>660</v>
      </c>
      <c r="I761" s="123"/>
      <c r="J761" s="124">
        <f>BK761</f>
        <v>0</v>
      </c>
      <c r="L761" s="120"/>
      <c r="M761" s="125"/>
      <c r="P761" s="126">
        <f>P762+P790+P857+P896+P975+P1236+P1374+P1596+P1604</f>
        <v>0</v>
      </c>
      <c r="R761" s="126">
        <f>R762+R790+R857+R896+R975+R1236+R1374+R1596+R1604</f>
        <v>10.808518899999999</v>
      </c>
      <c r="T761" s="127">
        <f>T762+T790+T857+T896+T975+T1236+T1374+T1596+T1604</f>
        <v>3.9321027600000003</v>
      </c>
      <c r="AR761" s="121" t="s">
        <v>145</v>
      </c>
      <c r="AT761" s="128" t="s">
        <v>76</v>
      </c>
      <c r="AU761" s="128" t="s">
        <v>77</v>
      </c>
      <c r="AY761" s="121" t="s">
        <v>136</v>
      </c>
      <c r="BK761" s="129">
        <f>BK762+BK790+BK857+BK896+BK975+BK1236+BK1374+BK1596+BK1604</f>
        <v>0</v>
      </c>
    </row>
    <row r="762" spans="2:65" s="11" customFormat="1" ht="22.9" customHeight="1">
      <c r="B762" s="120"/>
      <c r="D762" s="121" t="s">
        <v>76</v>
      </c>
      <c r="E762" s="130" t="s">
        <v>661</v>
      </c>
      <c r="F762" s="130" t="s">
        <v>662</v>
      </c>
      <c r="I762" s="123"/>
      <c r="J762" s="131">
        <f>BK762</f>
        <v>0</v>
      </c>
      <c r="L762" s="120"/>
      <c r="M762" s="125"/>
      <c r="P762" s="126">
        <f>SUM(P763:P789)</f>
        <v>0</v>
      </c>
      <c r="R762" s="126">
        <f>SUM(R763:R789)</f>
        <v>4.7174399999999998E-3</v>
      </c>
      <c r="T762" s="127">
        <f>SUM(T763:T789)</f>
        <v>2.8799999999999999E-2</v>
      </c>
      <c r="AR762" s="121" t="s">
        <v>145</v>
      </c>
      <c r="AT762" s="128" t="s">
        <v>76</v>
      </c>
      <c r="AU762" s="128" t="s">
        <v>85</v>
      </c>
      <c r="AY762" s="121" t="s">
        <v>136</v>
      </c>
      <c r="BK762" s="129">
        <f>SUM(BK763:BK789)</f>
        <v>0</v>
      </c>
    </row>
    <row r="763" spans="2:65" s="1" customFormat="1" ht="24.2" customHeight="1">
      <c r="B763" s="32"/>
      <c r="C763" s="132" t="s">
        <v>663</v>
      </c>
      <c r="D763" s="132" t="s">
        <v>139</v>
      </c>
      <c r="E763" s="133" t="s">
        <v>664</v>
      </c>
      <c r="F763" s="134" t="s">
        <v>665</v>
      </c>
      <c r="G763" s="135" t="s">
        <v>175</v>
      </c>
      <c r="H763" s="136">
        <v>11.52</v>
      </c>
      <c r="I763" s="137"/>
      <c r="J763" s="138">
        <f>ROUND(I763*H763,2)</f>
        <v>0</v>
      </c>
      <c r="K763" s="134" t="s">
        <v>143</v>
      </c>
      <c r="L763" s="32"/>
      <c r="M763" s="139" t="s">
        <v>1</v>
      </c>
      <c r="N763" s="140" t="s">
        <v>43</v>
      </c>
      <c r="P763" s="141">
        <f>O763*H763</f>
        <v>0</v>
      </c>
      <c r="Q763" s="141">
        <v>0</v>
      </c>
      <c r="R763" s="141">
        <f>Q763*H763</f>
        <v>0</v>
      </c>
      <c r="S763" s="141">
        <v>2.5000000000000001E-3</v>
      </c>
      <c r="T763" s="142">
        <f>S763*H763</f>
        <v>2.8799999999999999E-2</v>
      </c>
      <c r="AR763" s="143" t="s">
        <v>283</v>
      </c>
      <c r="AT763" s="143" t="s">
        <v>139</v>
      </c>
      <c r="AU763" s="143" t="s">
        <v>145</v>
      </c>
      <c r="AY763" s="17" t="s">
        <v>136</v>
      </c>
      <c r="BE763" s="144">
        <f>IF(N763="základní",J763,0)</f>
        <v>0</v>
      </c>
      <c r="BF763" s="144">
        <f>IF(N763="snížená",J763,0)</f>
        <v>0</v>
      </c>
      <c r="BG763" s="144">
        <f>IF(N763="zákl. přenesená",J763,0)</f>
        <v>0</v>
      </c>
      <c r="BH763" s="144">
        <f>IF(N763="sníž. přenesená",J763,0)</f>
        <v>0</v>
      </c>
      <c r="BI763" s="144">
        <f>IF(N763="nulová",J763,0)</f>
        <v>0</v>
      </c>
      <c r="BJ763" s="17" t="s">
        <v>145</v>
      </c>
      <c r="BK763" s="144">
        <f>ROUND(I763*H763,2)</f>
        <v>0</v>
      </c>
      <c r="BL763" s="17" t="s">
        <v>283</v>
      </c>
      <c r="BM763" s="143" t="s">
        <v>666</v>
      </c>
    </row>
    <row r="764" spans="2:65" s="12" customFormat="1" ht="11.25">
      <c r="B764" s="145"/>
      <c r="D764" s="146" t="s">
        <v>147</v>
      </c>
      <c r="E764" s="147" t="s">
        <v>1</v>
      </c>
      <c r="F764" s="148" t="s">
        <v>458</v>
      </c>
      <c r="H764" s="149">
        <v>1.44</v>
      </c>
      <c r="I764" s="150"/>
      <c r="L764" s="145"/>
      <c r="M764" s="151"/>
      <c r="T764" s="152"/>
      <c r="AT764" s="147" t="s">
        <v>147</v>
      </c>
      <c r="AU764" s="147" t="s">
        <v>145</v>
      </c>
      <c r="AV764" s="12" t="s">
        <v>145</v>
      </c>
      <c r="AW764" s="12" t="s">
        <v>33</v>
      </c>
      <c r="AX764" s="12" t="s">
        <v>77</v>
      </c>
      <c r="AY764" s="147" t="s">
        <v>136</v>
      </c>
    </row>
    <row r="765" spans="2:65" s="12" customFormat="1" ht="11.25">
      <c r="B765" s="145"/>
      <c r="D765" s="146" t="s">
        <v>147</v>
      </c>
      <c r="E765" s="147" t="s">
        <v>1</v>
      </c>
      <c r="F765" s="148" t="s">
        <v>459</v>
      </c>
      <c r="H765" s="149">
        <v>1.44</v>
      </c>
      <c r="I765" s="150"/>
      <c r="L765" s="145"/>
      <c r="M765" s="151"/>
      <c r="T765" s="152"/>
      <c r="AT765" s="147" t="s">
        <v>147</v>
      </c>
      <c r="AU765" s="147" t="s">
        <v>145</v>
      </c>
      <c r="AV765" s="12" t="s">
        <v>145</v>
      </c>
      <c r="AW765" s="12" t="s">
        <v>33</v>
      </c>
      <c r="AX765" s="12" t="s">
        <v>77</v>
      </c>
      <c r="AY765" s="147" t="s">
        <v>136</v>
      </c>
    </row>
    <row r="766" spans="2:65" s="12" customFormat="1" ht="11.25">
      <c r="B766" s="145"/>
      <c r="D766" s="146" t="s">
        <v>147</v>
      </c>
      <c r="E766" s="147" t="s">
        <v>1</v>
      </c>
      <c r="F766" s="148" t="s">
        <v>460</v>
      </c>
      <c r="H766" s="149">
        <v>1.44</v>
      </c>
      <c r="I766" s="150"/>
      <c r="L766" s="145"/>
      <c r="M766" s="151"/>
      <c r="T766" s="152"/>
      <c r="AT766" s="147" t="s">
        <v>147</v>
      </c>
      <c r="AU766" s="147" t="s">
        <v>145</v>
      </c>
      <c r="AV766" s="12" t="s">
        <v>145</v>
      </c>
      <c r="AW766" s="12" t="s">
        <v>33</v>
      </c>
      <c r="AX766" s="12" t="s">
        <v>77</v>
      </c>
      <c r="AY766" s="147" t="s">
        <v>136</v>
      </c>
    </row>
    <row r="767" spans="2:65" s="12" customFormat="1" ht="11.25">
      <c r="B767" s="145"/>
      <c r="D767" s="146" t="s">
        <v>147</v>
      </c>
      <c r="E767" s="147" t="s">
        <v>1</v>
      </c>
      <c r="F767" s="148" t="s">
        <v>461</v>
      </c>
      <c r="H767" s="149">
        <v>1.44</v>
      </c>
      <c r="I767" s="150"/>
      <c r="L767" s="145"/>
      <c r="M767" s="151"/>
      <c r="T767" s="152"/>
      <c r="AT767" s="147" t="s">
        <v>147</v>
      </c>
      <c r="AU767" s="147" t="s">
        <v>145</v>
      </c>
      <c r="AV767" s="12" t="s">
        <v>145</v>
      </c>
      <c r="AW767" s="12" t="s">
        <v>33</v>
      </c>
      <c r="AX767" s="12" t="s">
        <v>77</v>
      </c>
      <c r="AY767" s="147" t="s">
        <v>136</v>
      </c>
    </row>
    <row r="768" spans="2:65" s="15" customFormat="1" ht="11.25">
      <c r="B768" s="176"/>
      <c r="D768" s="146" t="s">
        <v>147</v>
      </c>
      <c r="E768" s="177" t="s">
        <v>1</v>
      </c>
      <c r="F768" s="178" t="s">
        <v>167</v>
      </c>
      <c r="H768" s="179">
        <v>5.76</v>
      </c>
      <c r="I768" s="180"/>
      <c r="L768" s="176"/>
      <c r="M768" s="181"/>
      <c r="T768" s="182"/>
      <c r="AT768" s="177" t="s">
        <v>147</v>
      </c>
      <c r="AU768" s="177" t="s">
        <v>145</v>
      </c>
      <c r="AV768" s="15" t="s">
        <v>137</v>
      </c>
      <c r="AW768" s="15" t="s">
        <v>33</v>
      </c>
      <c r="AX768" s="15" t="s">
        <v>77</v>
      </c>
      <c r="AY768" s="177" t="s">
        <v>136</v>
      </c>
    </row>
    <row r="769" spans="2:65" s="12" customFormat="1" ht="11.25">
      <c r="B769" s="145"/>
      <c r="D769" s="146" t="s">
        <v>147</v>
      </c>
      <c r="E769" s="147" t="s">
        <v>1</v>
      </c>
      <c r="F769" s="148" t="s">
        <v>462</v>
      </c>
      <c r="H769" s="149">
        <v>1.44</v>
      </c>
      <c r="I769" s="150"/>
      <c r="L769" s="145"/>
      <c r="M769" s="151"/>
      <c r="T769" s="152"/>
      <c r="AT769" s="147" t="s">
        <v>147</v>
      </c>
      <c r="AU769" s="147" t="s">
        <v>145</v>
      </c>
      <c r="AV769" s="12" t="s">
        <v>145</v>
      </c>
      <c r="AW769" s="12" t="s">
        <v>33</v>
      </c>
      <c r="AX769" s="12" t="s">
        <v>77</v>
      </c>
      <c r="AY769" s="147" t="s">
        <v>136</v>
      </c>
    </row>
    <row r="770" spans="2:65" s="12" customFormat="1" ht="11.25">
      <c r="B770" s="145"/>
      <c r="D770" s="146" t="s">
        <v>147</v>
      </c>
      <c r="E770" s="147" t="s">
        <v>1</v>
      </c>
      <c r="F770" s="148" t="s">
        <v>463</v>
      </c>
      <c r="H770" s="149">
        <v>1.44</v>
      </c>
      <c r="I770" s="150"/>
      <c r="L770" s="145"/>
      <c r="M770" s="151"/>
      <c r="T770" s="152"/>
      <c r="AT770" s="147" t="s">
        <v>147</v>
      </c>
      <c r="AU770" s="147" t="s">
        <v>145</v>
      </c>
      <c r="AV770" s="12" t="s">
        <v>145</v>
      </c>
      <c r="AW770" s="12" t="s">
        <v>33</v>
      </c>
      <c r="AX770" s="12" t="s">
        <v>77</v>
      </c>
      <c r="AY770" s="147" t="s">
        <v>136</v>
      </c>
    </row>
    <row r="771" spans="2:65" s="12" customFormat="1" ht="11.25">
      <c r="B771" s="145"/>
      <c r="D771" s="146" t="s">
        <v>147</v>
      </c>
      <c r="E771" s="147" t="s">
        <v>1</v>
      </c>
      <c r="F771" s="148" t="s">
        <v>464</v>
      </c>
      <c r="H771" s="149">
        <v>1.44</v>
      </c>
      <c r="I771" s="150"/>
      <c r="L771" s="145"/>
      <c r="M771" s="151"/>
      <c r="T771" s="152"/>
      <c r="AT771" s="147" t="s">
        <v>147</v>
      </c>
      <c r="AU771" s="147" t="s">
        <v>145</v>
      </c>
      <c r="AV771" s="12" t="s">
        <v>145</v>
      </c>
      <c r="AW771" s="12" t="s">
        <v>33</v>
      </c>
      <c r="AX771" s="12" t="s">
        <v>77</v>
      </c>
      <c r="AY771" s="147" t="s">
        <v>136</v>
      </c>
    </row>
    <row r="772" spans="2:65" s="12" customFormat="1" ht="11.25">
      <c r="B772" s="145"/>
      <c r="D772" s="146" t="s">
        <v>147</v>
      </c>
      <c r="E772" s="147" t="s">
        <v>1</v>
      </c>
      <c r="F772" s="148" t="s">
        <v>465</v>
      </c>
      <c r="H772" s="149">
        <v>1.44</v>
      </c>
      <c r="I772" s="150"/>
      <c r="L772" s="145"/>
      <c r="M772" s="151"/>
      <c r="T772" s="152"/>
      <c r="AT772" s="147" t="s">
        <v>147</v>
      </c>
      <c r="AU772" s="147" t="s">
        <v>145</v>
      </c>
      <c r="AV772" s="12" t="s">
        <v>145</v>
      </c>
      <c r="AW772" s="12" t="s">
        <v>33</v>
      </c>
      <c r="AX772" s="12" t="s">
        <v>77</v>
      </c>
      <c r="AY772" s="147" t="s">
        <v>136</v>
      </c>
    </row>
    <row r="773" spans="2:65" s="15" customFormat="1" ht="11.25">
      <c r="B773" s="176"/>
      <c r="D773" s="146" t="s">
        <v>147</v>
      </c>
      <c r="E773" s="177" t="s">
        <v>1</v>
      </c>
      <c r="F773" s="178" t="s">
        <v>167</v>
      </c>
      <c r="H773" s="179">
        <v>5.76</v>
      </c>
      <c r="I773" s="180"/>
      <c r="L773" s="176"/>
      <c r="M773" s="181"/>
      <c r="T773" s="182"/>
      <c r="AT773" s="177" t="s">
        <v>147</v>
      </c>
      <c r="AU773" s="177" t="s">
        <v>145</v>
      </c>
      <c r="AV773" s="15" t="s">
        <v>137</v>
      </c>
      <c r="AW773" s="15" t="s">
        <v>33</v>
      </c>
      <c r="AX773" s="15" t="s">
        <v>77</v>
      </c>
      <c r="AY773" s="177" t="s">
        <v>136</v>
      </c>
    </row>
    <row r="774" spans="2:65" s="13" customFormat="1" ht="11.25">
      <c r="B774" s="153"/>
      <c r="D774" s="146" t="s">
        <v>147</v>
      </c>
      <c r="E774" s="154" t="s">
        <v>1</v>
      </c>
      <c r="F774" s="155" t="s">
        <v>150</v>
      </c>
      <c r="H774" s="156">
        <v>11.52</v>
      </c>
      <c r="I774" s="157"/>
      <c r="L774" s="153"/>
      <c r="M774" s="158"/>
      <c r="T774" s="159"/>
      <c r="AT774" s="154" t="s">
        <v>147</v>
      </c>
      <c r="AU774" s="154" t="s">
        <v>145</v>
      </c>
      <c r="AV774" s="13" t="s">
        <v>144</v>
      </c>
      <c r="AW774" s="13" t="s">
        <v>33</v>
      </c>
      <c r="AX774" s="13" t="s">
        <v>85</v>
      </c>
      <c r="AY774" s="154" t="s">
        <v>136</v>
      </c>
    </row>
    <row r="775" spans="2:65" s="1" customFormat="1" ht="24.2" customHeight="1">
      <c r="B775" s="32"/>
      <c r="C775" s="132" t="s">
        <v>667</v>
      </c>
      <c r="D775" s="132" t="s">
        <v>139</v>
      </c>
      <c r="E775" s="133" t="s">
        <v>668</v>
      </c>
      <c r="F775" s="134" t="s">
        <v>669</v>
      </c>
      <c r="G775" s="135" t="s">
        <v>175</v>
      </c>
      <c r="H775" s="136">
        <v>11.52</v>
      </c>
      <c r="I775" s="137"/>
      <c r="J775" s="138">
        <f>ROUND(I775*H775,2)</f>
        <v>0</v>
      </c>
      <c r="K775" s="134" t="s">
        <v>143</v>
      </c>
      <c r="L775" s="32"/>
      <c r="M775" s="139" t="s">
        <v>1</v>
      </c>
      <c r="N775" s="140" t="s">
        <v>43</v>
      </c>
      <c r="P775" s="141">
        <f>O775*H775</f>
        <v>0</v>
      </c>
      <c r="Q775" s="141">
        <v>0</v>
      </c>
      <c r="R775" s="141">
        <f>Q775*H775</f>
        <v>0</v>
      </c>
      <c r="S775" s="141">
        <v>0</v>
      </c>
      <c r="T775" s="142">
        <f>S775*H775</f>
        <v>0</v>
      </c>
      <c r="AR775" s="143" t="s">
        <v>283</v>
      </c>
      <c r="AT775" s="143" t="s">
        <v>139</v>
      </c>
      <c r="AU775" s="143" t="s">
        <v>145</v>
      </c>
      <c r="AY775" s="17" t="s">
        <v>136</v>
      </c>
      <c r="BE775" s="144">
        <f>IF(N775="základní",J775,0)</f>
        <v>0</v>
      </c>
      <c r="BF775" s="144">
        <f>IF(N775="snížená",J775,0)</f>
        <v>0</v>
      </c>
      <c r="BG775" s="144">
        <f>IF(N775="zákl. přenesená",J775,0)</f>
        <v>0</v>
      </c>
      <c r="BH775" s="144">
        <f>IF(N775="sníž. přenesená",J775,0)</f>
        <v>0</v>
      </c>
      <c r="BI775" s="144">
        <f>IF(N775="nulová",J775,0)</f>
        <v>0</v>
      </c>
      <c r="BJ775" s="17" t="s">
        <v>145</v>
      </c>
      <c r="BK775" s="144">
        <f>ROUND(I775*H775,2)</f>
        <v>0</v>
      </c>
      <c r="BL775" s="17" t="s">
        <v>283</v>
      </c>
      <c r="BM775" s="143" t="s">
        <v>670</v>
      </c>
    </row>
    <row r="776" spans="2:65" s="12" customFormat="1" ht="11.25">
      <c r="B776" s="145"/>
      <c r="D776" s="146" t="s">
        <v>147</v>
      </c>
      <c r="E776" s="147" t="s">
        <v>1</v>
      </c>
      <c r="F776" s="148" t="s">
        <v>382</v>
      </c>
      <c r="H776" s="149">
        <v>1.44</v>
      </c>
      <c r="I776" s="150"/>
      <c r="L776" s="145"/>
      <c r="M776" s="151"/>
      <c r="T776" s="152"/>
      <c r="AT776" s="147" t="s">
        <v>147</v>
      </c>
      <c r="AU776" s="147" t="s">
        <v>145</v>
      </c>
      <c r="AV776" s="12" t="s">
        <v>145</v>
      </c>
      <c r="AW776" s="12" t="s">
        <v>33</v>
      </c>
      <c r="AX776" s="12" t="s">
        <v>77</v>
      </c>
      <c r="AY776" s="147" t="s">
        <v>136</v>
      </c>
    </row>
    <row r="777" spans="2:65" s="12" customFormat="1" ht="11.25">
      <c r="B777" s="145"/>
      <c r="D777" s="146" t="s">
        <v>147</v>
      </c>
      <c r="E777" s="147" t="s">
        <v>1</v>
      </c>
      <c r="F777" s="148" t="s">
        <v>671</v>
      </c>
      <c r="H777" s="149">
        <v>1.44</v>
      </c>
      <c r="I777" s="150"/>
      <c r="L777" s="145"/>
      <c r="M777" s="151"/>
      <c r="T777" s="152"/>
      <c r="AT777" s="147" t="s">
        <v>147</v>
      </c>
      <c r="AU777" s="147" t="s">
        <v>145</v>
      </c>
      <c r="AV777" s="12" t="s">
        <v>145</v>
      </c>
      <c r="AW777" s="12" t="s">
        <v>33</v>
      </c>
      <c r="AX777" s="12" t="s">
        <v>77</v>
      </c>
      <c r="AY777" s="147" t="s">
        <v>136</v>
      </c>
    </row>
    <row r="778" spans="2:65" s="12" customFormat="1" ht="11.25">
      <c r="B778" s="145"/>
      <c r="D778" s="146" t="s">
        <v>147</v>
      </c>
      <c r="E778" s="147" t="s">
        <v>1</v>
      </c>
      <c r="F778" s="148" t="s">
        <v>672</v>
      </c>
      <c r="H778" s="149">
        <v>1.44</v>
      </c>
      <c r="I778" s="150"/>
      <c r="L778" s="145"/>
      <c r="M778" s="151"/>
      <c r="T778" s="152"/>
      <c r="AT778" s="147" t="s">
        <v>147</v>
      </c>
      <c r="AU778" s="147" t="s">
        <v>145</v>
      </c>
      <c r="AV778" s="12" t="s">
        <v>145</v>
      </c>
      <c r="AW778" s="12" t="s">
        <v>33</v>
      </c>
      <c r="AX778" s="12" t="s">
        <v>77</v>
      </c>
      <c r="AY778" s="147" t="s">
        <v>136</v>
      </c>
    </row>
    <row r="779" spans="2:65" s="12" customFormat="1" ht="11.25">
      <c r="B779" s="145"/>
      <c r="D779" s="146" t="s">
        <v>147</v>
      </c>
      <c r="E779" s="147" t="s">
        <v>1</v>
      </c>
      <c r="F779" s="148" t="s">
        <v>673</v>
      </c>
      <c r="H779" s="149">
        <v>1.44</v>
      </c>
      <c r="I779" s="150"/>
      <c r="L779" s="145"/>
      <c r="M779" s="151"/>
      <c r="T779" s="152"/>
      <c r="AT779" s="147" t="s">
        <v>147</v>
      </c>
      <c r="AU779" s="147" t="s">
        <v>145</v>
      </c>
      <c r="AV779" s="12" t="s">
        <v>145</v>
      </c>
      <c r="AW779" s="12" t="s">
        <v>33</v>
      </c>
      <c r="AX779" s="12" t="s">
        <v>77</v>
      </c>
      <c r="AY779" s="147" t="s">
        <v>136</v>
      </c>
    </row>
    <row r="780" spans="2:65" s="15" customFormat="1" ht="11.25">
      <c r="B780" s="176"/>
      <c r="D780" s="146" t="s">
        <v>147</v>
      </c>
      <c r="E780" s="177" t="s">
        <v>1</v>
      </c>
      <c r="F780" s="178" t="s">
        <v>167</v>
      </c>
      <c r="H780" s="179">
        <v>5.76</v>
      </c>
      <c r="I780" s="180"/>
      <c r="L780" s="176"/>
      <c r="M780" s="181"/>
      <c r="T780" s="182"/>
      <c r="AT780" s="177" t="s">
        <v>147</v>
      </c>
      <c r="AU780" s="177" t="s">
        <v>145</v>
      </c>
      <c r="AV780" s="15" t="s">
        <v>137</v>
      </c>
      <c r="AW780" s="15" t="s">
        <v>33</v>
      </c>
      <c r="AX780" s="15" t="s">
        <v>77</v>
      </c>
      <c r="AY780" s="177" t="s">
        <v>136</v>
      </c>
    </row>
    <row r="781" spans="2:65" s="12" customFormat="1" ht="11.25">
      <c r="B781" s="145"/>
      <c r="D781" s="146" t="s">
        <v>147</v>
      </c>
      <c r="E781" s="147" t="s">
        <v>1</v>
      </c>
      <c r="F781" s="148" t="s">
        <v>674</v>
      </c>
      <c r="H781" s="149">
        <v>1.44</v>
      </c>
      <c r="I781" s="150"/>
      <c r="L781" s="145"/>
      <c r="M781" s="151"/>
      <c r="T781" s="152"/>
      <c r="AT781" s="147" t="s">
        <v>147</v>
      </c>
      <c r="AU781" s="147" t="s">
        <v>145</v>
      </c>
      <c r="AV781" s="12" t="s">
        <v>145</v>
      </c>
      <c r="AW781" s="12" t="s">
        <v>33</v>
      </c>
      <c r="AX781" s="12" t="s">
        <v>77</v>
      </c>
      <c r="AY781" s="147" t="s">
        <v>136</v>
      </c>
    </row>
    <row r="782" spans="2:65" s="12" customFormat="1" ht="11.25">
      <c r="B782" s="145"/>
      <c r="D782" s="146" t="s">
        <v>147</v>
      </c>
      <c r="E782" s="147" t="s">
        <v>1</v>
      </c>
      <c r="F782" s="148" t="s">
        <v>675</v>
      </c>
      <c r="H782" s="149">
        <v>1.44</v>
      </c>
      <c r="I782" s="150"/>
      <c r="L782" s="145"/>
      <c r="M782" s="151"/>
      <c r="T782" s="152"/>
      <c r="AT782" s="147" t="s">
        <v>147</v>
      </c>
      <c r="AU782" s="147" t="s">
        <v>145</v>
      </c>
      <c r="AV782" s="12" t="s">
        <v>145</v>
      </c>
      <c r="AW782" s="12" t="s">
        <v>33</v>
      </c>
      <c r="AX782" s="12" t="s">
        <v>77</v>
      </c>
      <c r="AY782" s="147" t="s">
        <v>136</v>
      </c>
    </row>
    <row r="783" spans="2:65" s="12" customFormat="1" ht="11.25">
      <c r="B783" s="145"/>
      <c r="D783" s="146" t="s">
        <v>147</v>
      </c>
      <c r="E783" s="147" t="s">
        <v>1</v>
      </c>
      <c r="F783" s="148" t="s">
        <v>676</v>
      </c>
      <c r="H783" s="149">
        <v>1.44</v>
      </c>
      <c r="I783" s="150"/>
      <c r="L783" s="145"/>
      <c r="M783" s="151"/>
      <c r="T783" s="152"/>
      <c r="AT783" s="147" t="s">
        <v>147</v>
      </c>
      <c r="AU783" s="147" t="s">
        <v>145</v>
      </c>
      <c r="AV783" s="12" t="s">
        <v>145</v>
      </c>
      <c r="AW783" s="12" t="s">
        <v>33</v>
      </c>
      <c r="AX783" s="12" t="s">
        <v>77</v>
      </c>
      <c r="AY783" s="147" t="s">
        <v>136</v>
      </c>
    </row>
    <row r="784" spans="2:65" s="12" customFormat="1" ht="11.25">
      <c r="B784" s="145"/>
      <c r="D784" s="146" t="s">
        <v>147</v>
      </c>
      <c r="E784" s="147" t="s">
        <v>1</v>
      </c>
      <c r="F784" s="148" t="s">
        <v>677</v>
      </c>
      <c r="H784" s="149">
        <v>1.44</v>
      </c>
      <c r="I784" s="150"/>
      <c r="L784" s="145"/>
      <c r="M784" s="151"/>
      <c r="T784" s="152"/>
      <c r="AT784" s="147" t="s">
        <v>147</v>
      </c>
      <c r="AU784" s="147" t="s">
        <v>145</v>
      </c>
      <c r="AV784" s="12" t="s">
        <v>145</v>
      </c>
      <c r="AW784" s="12" t="s">
        <v>33</v>
      </c>
      <c r="AX784" s="12" t="s">
        <v>77</v>
      </c>
      <c r="AY784" s="147" t="s">
        <v>136</v>
      </c>
    </row>
    <row r="785" spans="2:65" s="15" customFormat="1" ht="11.25">
      <c r="B785" s="176"/>
      <c r="D785" s="146" t="s">
        <v>147</v>
      </c>
      <c r="E785" s="177" t="s">
        <v>1</v>
      </c>
      <c r="F785" s="178" t="s">
        <v>167</v>
      </c>
      <c r="H785" s="179">
        <v>5.76</v>
      </c>
      <c r="I785" s="180"/>
      <c r="L785" s="176"/>
      <c r="M785" s="181"/>
      <c r="T785" s="182"/>
      <c r="AT785" s="177" t="s">
        <v>147</v>
      </c>
      <c r="AU785" s="177" t="s">
        <v>145</v>
      </c>
      <c r="AV785" s="15" t="s">
        <v>137</v>
      </c>
      <c r="AW785" s="15" t="s">
        <v>33</v>
      </c>
      <c r="AX785" s="15" t="s">
        <v>77</v>
      </c>
      <c r="AY785" s="177" t="s">
        <v>136</v>
      </c>
    </row>
    <row r="786" spans="2:65" s="13" customFormat="1" ht="11.25">
      <c r="B786" s="153"/>
      <c r="D786" s="146" t="s">
        <v>147</v>
      </c>
      <c r="E786" s="154" t="s">
        <v>1</v>
      </c>
      <c r="F786" s="155" t="s">
        <v>150</v>
      </c>
      <c r="H786" s="156">
        <v>11.52</v>
      </c>
      <c r="I786" s="157"/>
      <c r="L786" s="153"/>
      <c r="M786" s="158"/>
      <c r="T786" s="159"/>
      <c r="AT786" s="154" t="s">
        <v>147</v>
      </c>
      <c r="AU786" s="154" t="s">
        <v>145</v>
      </c>
      <c r="AV786" s="13" t="s">
        <v>144</v>
      </c>
      <c r="AW786" s="13" t="s">
        <v>33</v>
      </c>
      <c r="AX786" s="13" t="s">
        <v>85</v>
      </c>
      <c r="AY786" s="154" t="s">
        <v>136</v>
      </c>
    </row>
    <row r="787" spans="2:65" s="1" customFormat="1" ht="24.2" customHeight="1">
      <c r="B787" s="32"/>
      <c r="C787" s="160" t="s">
        <v>678</v>
      </c>
      <c r="D787" s="160" t="s">
        <v>151</v>
      </c>
      <c r="E787" s="161" t="s">
        <v>679</v>
      </c>
      <c r="F787" s="162" t="s">
        <v>680</v>
      </c>
      <c r="G787" s="163" t="s">
        <v>175</v>
      </c>
      <c r="H787" s="164">
        <v>12.096</v>
      </c>
      <c r="I787" s="165"/>
      <c r="J787" s="166">
        <f>ROUND(I787*H787,2)</f>
        <v>0</v>
      </c>
      <c r="K787" s="162" t="s">
        <v>143</v>
      </c>
      <c r="L787" s="167"/>
      <c r="M787" s="168" t="s">
        <v>1</v>
      </c>
      <c r="N787" s="169" t="s">
        <v>43</v>
      </c>
      <c r="P787" s="141">
        <f>O787*H787</f>
        <v>0</v>
      </c>
      <c r="Q787" s="141">
        <v>3.8999999999999999E-4</v>
      </c>
      <c r="R787" s="141">
        <f>Q787*H787</f>
        <v>4.7174399999999998E-3</v>
      </c>
      <c r="S787" s="141">
        <v>0</v>
      </c>
      <c r="T787" s="142">
        <f>S787*H787</f>
        <v>0</v>
      </c>
      <c r="AR787" s="143" t="s">
        <v>473</v>
      </c>
      <c r="AT787" s="143" t="s">
        <v>151</v>
      </c>
      <c r="AU787" s="143" t="s">
        <v>145</v>
      </c>
      <c r="AY787" s="17" t="s">
        <v>136</v>
      </c>
      <c r="BE787" s="144">
        <f>IF(N787="základní",J787,0)</f>
        <v>0</v>
      </c>
      <c r="BF787" s="144">
        <f>IF(N787="snížená",J787,0)</f>
        <v>0</v>
      </c>
      <c r="BG787" s="144">
        <f>IF(N787="zákl. přenesená",J787,0)</f>
        <v>0</v>
      </c>
      <c r="BH787" s="144">
        <f>IF(N787="sníž. přenesená",J787,0)</f>
        <v>0</v>
      </c>
      <c r="BI787" s="144">
        <f>IF(N787="nulová",J787,0)</f>
        <v>0</v>
      </c>
      <c r="BJ787" s="17" t="s">
        <v>145</v>
      </c>
      <c r="BK787" s="144">
        <f>ROUND(I787*H787,2)</f>
        <v>0</v>
      </c>
      <c r="BL787" s="17" t="s">
        <v>283</v>
      </c>
      <c r="BM787" s="143" t="s">
        <v>681</v>
      </c>
    </row>
    <row r="788" spans="2:65" s="12" customFormat="1" ht="11.25">
      <c r="B788" s="145"/>
      <c r="D788" s="146" t="s">
        <v>147</v>
      </c>
      <c r="F788" s="148" t="s">
        <v>682</v>
      </c>
      <c r="H788" s="149">
        <v>12.096</v>
      </c>
      <c r="I788" s="150"/>
      <c r="L788" s="145"/>
      <c r="M788" s="151"/>
      <c r="T788" s="152"/>
      <c r="AT788" s="147" t="s">
        <v>147</v>
      </c>
      <c r="AU788" s="147" t="s">
        <v>145</v>
      </c>
      <c r="AV788" s="12" t="s">
        <v>145</v>
      </c>
      <c r="AW788" s="12" t="s">
        <v>4</v>
      </c>
      <c r="AX788" s="12" t="s">
        <v>85</v>
      </c>
      <c r="AY788" s="147" t="s">
        <v>136</v>
      </c>
    </row>
    <row r="789" spans="2:65" s="1" customFormat="1" ht="24.2" customHeight="1">
      <c r="B789" s="32"/>
      <c r="C789" s="132" t="s">
        <v>683</v>
      </c>
      <c r="D789" s="132" t="s">
        <v>139</v>
      </c>
      <c r="E789" s="133" t="s">
        <v>684</v>
      </c>
      <c r="F789" s="134" t="s">
        <v>685</v>
      </c>
      <c r="G789" s="135" t="s">
        <v>142</v>
      </c>
      <c r="H789" s="136">
        <v>5.0000000000000001E-3</v>
      </c>
      <c r="I789" s="137"/>
      <c r="J789" s="138">
        <f>ROUND(I789*H789,2)</f>
        <v>0</v>
      </c>
      <c r="K789" s="134" t="s">
        <v>143</v>
      </c>
      <c r="L789" s="32"/>
      <c r="M789" s="139" t="s">
        <v>1</v>
      </c>
      <c r="N789" s="140" t="s">
        <v>43</v>
      </c>
      <c r="P789" s="141">
        <f>O789*H789</f>
        <v>0</v>
      </c>
      <c r="Q789" s="141">
        <v>0</v>
      </c>
      <c r="R789" s="141">
        <f>Q789*H789</f>
        <v>0</v>
      </c>
      <c r="S789" s="141">
        <v>0</v>
      </c>
      <c r="T789" s="142">
        <f>S789*H789</f>
        <v>0</v>
      </c>
      <c r="AR789" s="143" t="s">
        <v>283</v>
      </c>
      <c r="AT789" s="143" t="s">
        <v>139</v>
      </c>
      <c r="AU789" s="143" t="s">
        <v>145</v>
      </c>
      <c r="AY789" s="17" t="s">
        <v>136</v>
      </c>
      <c r="BE789" s="144">
        <f>IF(N789="základní",J789,0)</f>
        <v>0</v>
      </c>
      <c r="BF789" s="144">
        <f>IF(N789="snížená",J789,0)</f>
        <v>0</v>
      </c>
      <c r="BG789" s="144">
        <f>IF(N789="zákl. přenesená",J789,0)</f>
        <v>0</v>
      </c>
      <c r="BH789" s="144">
        <f>IF(N789="sníž. přenesená",J789,0)</f>
        <v>0</v>
      </c>
      <c r="BI789" s="144">
        <f>IF(N789="nulová",J789,0)</f>
        <v>0</v>
      </c>
      <c r="BJ789" s="17" t="s">
        <v>145</v>
      </c>
      <c r="BK789" s="144">
        <f>ROUND(I789*H789,2)</f>
        <v>0</v>
      </c>
      <c r="BL789" s="17" t="s">
        <v>283</v>
      </c>
      <c r="BM789" s="143" t="s">
        <v>686</v>
      </c>
    </row>
    <row r="790" spans="2:65" s="11" customFormat="1" ht="22.9" customHeight="1">
      <c r="B790" s="120"/>
      <c r="D790" s="121" t="s">
        <v>76</v>
      </c>
      <c r="E790" s="130" t="s">
        <v>687</v>
      </c>
      <c r="F790" s="130" t="s">
        <v>688</v>
      </c>
      <c r="I790" s="123"/>
      <c r="J790" s="131">
        <f>BK790</f>
        <v>0</v>
      </c>
      <c r="L790" s="120"/>
      <c r="M790" s="125"/>
      <c r="P790" s="126">
        <f>SUM(P791:P856)</f>
        <v>0</v>
      </c>
      <c r="R790" s="126">
        <f>SUM(R791:R856)</f>
        <v>0.22492999999999996</v>
      </c>
      <c r="T790" s="127">
        <f>SUM(T791:T856)</f>
        <v>0.12239999999999999</v>
      </c>
      <c r="AR790" s="121" t="s">
        <v>145</v>
      </c>
      <c r="AT790" s="128" t="s">
        <v>76</v>
      </c>
      <c r="AU790" s="128" t="s">
        <v>85</v>
      </c>
      <c r="AY790" s="121" t="s">
        <v>136</v>
      </c>
      <c r="BK790" s="129">
        <f>SUM(BK791:BK856)</f>
        <v>0</v>
      </c>
    </row>
    <row r="791" spans="2:65" s="1" customFormat="1" ht="16.5" customHeight="1">
      <c r="B791" s="32"/>
      <c r="C791" s="132" t="s">
        <v>689</v>
      </c>
      <c r="D791" s="132" t="s">
        <v>139</v>
      </c>
      <c r="E791" s="133" t="s">
        <v>690</v>
      </c>
      <c r="F791" s="134" t="s">
        <v>691</v>
      </c>
      <c r="G791" s="135" t="s">
        <v>515</v>
      </c>
      <c r="H791" s="136">
        <v>8</v>
      </c>
      <c r="I791" s="137"/>
      <c r="J791" s="138">
        <f>ROUND(I791*H791,2)</f>
        <v>0</v>
      </c>
      <c r="K791" s="134" t="s">
        <v>143</v>
      </c>
      <c r="L791" s="32"/>
      <c r="M791" s="139" t="s">
        <v>1</v>
      </c>
      <c r="N791" s="140" t="s">
        <v>43</v>
      </c>
      <c r="P791" s="141">
        <f>O791*H791</f>
        <v>0</v>
      </c>
      <c r="Q791" s="141">
        <v>0</v>
      </c>
      <c r="R791" s="141">
        <f>Q791*H791</f>
        <v>0</v>
      </c>
      <c r="S791" s="141">
        <v>0</v>
      </c>
      <c r="T791" s="142">
        <f>S791*H791</f>
        <v>0</v>
      </c>
      <c r="AR791" s="143" t="s">
        <v>283</v>
      </c>
      <c r="AT791" s="143" t="s">
        <v>139</v>
      </c>
      <c r="AU791" s="143" t="s">
        <v>145</v>
      </c>
      <c r="AY791" s="17" t="s">
        <v>136</v>
      </c>
      <c r="BE791" s="144">
        <f>IF(N791="základní",J791,0)</f>
        <v>0</v>
      </c>
      <c r="BF791" s="144">
        <f>IF(N791="snížená",J791,0)</f>
        <v>0</v>
      </c>
      <c r="BG791" s="144">
        <f>IF(N791="zákl. přenesená",J791,0)</f>
        <v>0</v>
      </c>
      <c r="BH791" s="144">
        <f>IF(N791="sníž. přenesená",J791,0)</f>
        <v>0</v>
      </c>
      <c r="BI791" s="144">
        <f>IF(N791="nulová",J791,0)</f>
        <v>0</v>
      </c>
      <c r="BJ791" s="17" t="s">
        <v>145</v>
      </c>
      <c r="BK791" s="144">
        <f>ROUND(I791*H791,2)</f>
        <v>0</v>
      </c>
      <c r="BL791" s="17" t="s">
        <v>283</v>
      </c>
      <c r="BM791" s="143" t="s">
        <v>692</v>
      </c>
    </row>
    <row r="792" spans="2:65" s="12" customFormat="1" ht="11.25">
      <c r="B792" s="145"/>
      <c r="D792" s="146" t="s">
        <v>147</v>
      </c>
      <c r="E792" s="147" t="s">
        <v>1</v>
      </c>
      <c r="F792" s="148" t="s">
        <v>693</v>
      </c>
      <c r="H792" s="149">
        <v>8</v>
      </c>
      <c r="I792" s="150"/>
      <c r="L792" s="145"/>
      <c r="M792" s="151"/>
      <c r="T792" s="152"/>
      <c r="AT792" s="147" t="s">
        <v>147</v>
      </c>
      <c r="AU792" s="147" t="s">
        <v>145</v>
      </c>
      <c r="AV792" s="12" t="s">
        <v>145</v>
      </c>
      <c r="AW792" s="12" t="s">
        <v>33</v>
      </c>
      <c r="AX792" s="12" t="s">
        <v>85</v>
      </c>
      <c r="AY792" s="147" t="s">
        <v>136</v>
      </c>
    </row>
    <row r="793" spans="2:65" s="1" customFormat="1" ht="24.2" customHeight="1">
      <c r="B793" s="32"/>
      <c r="C793" s="160" t="s">
        <v>694</v>
      </c>
      <c r="D793" s="160" t="s">
        <v>151</v>
      </c>
      <c r="E793" s="161" t="s">
        <v>695</v>
      </c>
      <c r="F793" s="162" t="s">
        <v>696</v>
      </c>
      <c r="G793" s="163" t="s">
        <v>515</v>
      </c>
      <c r="H793" s="164">
        <v>8</v>
      </c>
      <c r="I793" s="165"/>
      <c r="J793" s="166">
        <f>ROUND(I793*H793,2)</f>
        <v>0</v>
      </c>
      <c r="K793" s="162" t="s">
        <v>1</v>
      </c>
      <c r="L793" s="167"/>
      <c r="M793" s="168" t="s">
        <v>1</v>
      </c>
      <c r="N793" s="169" t="s">
        <v>43</v>
      </c>
      <c r="P793" s="141">
        <f>O793*H793</f>
        <v>0</v>
      </c>
      <c r="Q793" s="141">
        <v>5.0000000000000001E-4</v>
      </c>
      <c r="R793" s="141">
        <f>Q793*H793</f>
        <v>4.0000000000000001E-3</v>
      </c>
      <c r="S793" s="141">
        <v>0</v>
      </c>
      <c r="T793" s="142">
        <f>S793*H793</f>
        <v>0</v>
      </c>
      <c r="AR793" s="143" t="s">
        <v>473</v>
      </c>
      <c r="AT793" s="143" t="s">
        <v>151</v>
      </c>
      <c r="AU793" s="143" t="s">
        <v>145</v>
      </c>
      <c r="AY793" s="17" t="s">
        <v>136</v>
      </c>
      <c r="BE793" s="144">
        <f>IF(N793="základní",J793,0)</f>
        <v>0</v>
      </c>
      <c r="BF793" s="144">
        <f>IF(N793="snížená",J793,0)</f>
        <v>0</v>
      </c>
      <c r="BG793" s="144">
        <f>IF(N793="zákl. přenesená",J793,0)</f>
        <v>0</v>
      </c>
      <c r="BH793" s="144">
        <f>IF(N793="sníž. přenesená",J793,0)</f>
        <v>0</v>
      </c>
      <c r="BI793" s="144">
        <f>IF(N793="nulová",J793,0)</f>
        <v>0</v>
      </c>
      <c r="BJ793" s="17" t="s">
        <v>145</v>
      </c>
      <c r="BK793" s="144">
        <f>ROUND(I793*H793,2)</f>
        <v>0</v>
      </c>
      <c r="BL793" s="17" t="s">
        <v>283</v>
      </c>
      <c r="BM793" s="143" t="s">
        <v>697</v>
      </c>
    </row>
    <row r="794" spans="2:65" s="1" customFormat="1" ht="16.5" customHeight="1">
      <c r="B794" s="32"/>
      <c r="C794" s="132" t="s">
        <v>698</v>
      </c>
      <c r="D794" s="132" t="s">
        <v>139</v>
      </c>
      <c r="E794" s="133" t="s">
        <v>699</v>
      </c>
      <c r="F794" s="134" t="s">
        <v>700</v>
      </c>
      <c r="G794" s="135" t="s">
        <v>515</v>
      </c>
      <c r="H794" s="136">
        <v>8</v>
      </c>
      <c r="I794" s="137"/>
      <c r="J794" s="138">
        <f>ROUND(I794*H794,2)</f>
        <v>0</v>
      </c>
      <c r="K794" s="134" t="s">
        <v>143</v>
      </c>
      <c r="L794" s="32"/>
      <c r="M794" s="139" t="s">
        <v>1</v>
      </c>
      <c r="N794" s="140" t="s">
        <v>43</v>
      </c>
      <c r="P794" s="141">
        <f>O794*H794</f>
        <v>0</v>
      </c>
      <c r="Q794" s="141">
        <v>0</v>
      </c>
      <c r="R794" s="141">
        <f>Q794*H794</f>
        <v>0</v>
      </c>
      <c r="S794" s="141">
        <v>0</v>
      </c>
      <c r="T794" s="142">
        <f>S794*H794</f>
        <v>0</v>
      </c>
      <c r="AR794" s="143" t="s">
        <v>283</v>
      </c>
      <c r="AT794" s="143" t="s">
        <v>139</v>
      </c>
      <c r="AU794" s="143" t="s">
        <v>145</v>
      </c>
      <c r="AY794" s="17" t="s">
        <v>136</v>
      </c>
      <c r="BE794" s="144">
        <f>IF(N794="základní",J794,0)</f>
        <v>0</v>
      </c>
      <c r="BF794" s="144">
        <f>IF(N794="snížená",J794,0)</f>
        <v>0</v>
      </c>
      <c r="BG794" s="144">
        <f>IF(N794="zákl. přenesená",J794,0)</f>
        <v>0</v>
      </c>
      <c r="BH794" s="144">
        <f>IF(N794="sníž. přenesená",J794,0)</f>
        <v>0</v>
      </c>
      <c r="BI794" s="144">
        <f>IF(N794="nulová",J794,0)</f>
        <v>0</v>
      </c>
      <c r="BJ794" s="17" t="s">
        <v>145</v>
      </c>
      <c r="BK794" s="144">
        <f>ROUND(I794*H794,2)</f>
        <v>0</v>
      </c>
      <c r="BL794" s="17" t="s">
        <v>283</v>
      </c>
      <c r="BM794" s="143" t="s">
        <v>701</v>
      </c>
    </row>
    <row r="795" spans="2:65" s="12" customFormat="1" ht="11.25">
      <c r="B795" s="145"/>
      <c r="D795" s="146" t="s">
        <v>147</v>
      </c>
      <c r="E795" s="147" t="s">
        <v>1</v>
      </c>
      <c r="F795" s="148" t="s">
        <v>702</v>
      </c>
      <c r="H795" s="149">
        <v>8</v>
      </c>
      <c r="I795" s="150"/>
      <c r="L795" s="145"/>
      <c r="M795" s="151"/>
      <c r="T795" s="152"/>
      <c r="AT795" s="147" t="s">
        <v>147</v>
      </c>
      <c r="AU795" s="147" t="s">
        <v>145</v>
      </c>
      <c r="AV795" s="12" t="s">
        <v>145</v>
      </c>
      <c r="AW795" s="12" t="s">
        <v>33</v>
      </c>
      <c r="AX795" s="12" t="s">
        <v>85</v>
      </c>
      <c r="AY795" s="147" t="s">
        <v>136</v>
      </c>
    </row>
    <row r="796" spans="2:65" s="1" customFormat="1" ht="33" customHeight="1">
      <c r="B796" s="32"/>
      <c r="C796" s="160" t="s">
        <v>703</v>
      </c>
      <c r="D796" s="160" t="s">
        <v>151</v>
      </c>
      <c r="E796" s="161" t="s">
        <v>704</v>
      </c>
      <c r="F796" s="162" t="s">
        <v>705</v>
      </c>
      <c r="G796" s="163" t="s">
        <v>515</v>
      </c>
      <c r="H796" s="164">
        <v>8</v>
      </c>
      <c r="I796" s="165"/>
      <c r="J796" s="166">
        <f>ROUND(I796*H796,2)</f>
        <v>0</v>
      </c>
      <c r="K796" s="162" t="s">
        <v>1</v>
      </c>
      <c r="L796" s="167"/>
      <c r="M796" s="168" t="s">
        <v>1</v>
      </c>
      <c r="N796" s="169" t="s">
        <v>43</v>
      </c>
      <c r="P796" s="141">
        <f>O796*H796</f>
        <v>0</v>
      </c>
      <c r="Q796" s="141">
        <v>3.0000000000000001E-3</v>
      </c>
      <c r="R796" s="141">
        <f>Q796*H796</f>
        <v>2.4E-2</v>
      </c>
      <c r="S796" s="141">
        <v>0</v>
      </c>
      <c r="T796" s="142">
        <f>S796*H796</f>
        <v>0</v>
      </c>
      <c r="AR796" s="143" t="s">
        <v>473</v>
      </c>
      <c r="AT796" s="143" t="s">
        <v>151</v>
      </c>
      <c r="AU796" s="143" t="s">
        <v>145</v>
      </c>
      <c r="AY796" s="17" t="s">
        <v>136</v>
      </c>
      <c r="BE796" s="144">
        <f>IF(N796="základní",J796,0)</f>
        <v>0</v>
      </c>
      <c r="BF796" s="144">
        <f>IF(N796="snížená",J796,0)</f>
        <v>0</v>
      </c>
      <c r="BG796" s="144">
        <f>IF(N796="zákl. přenesená",J796,0)</f>
        <v>0</v>
      </c>
      <c r="BH796" s="144">
        <f>IF(N796="sníž. přenesená",J796,0)</f>
        <v>0</v>
      </c>
      <c r="BI796" s="144">
        <f>IF(N796="nulová",J796,0)</f>
        <v>0</v>
      </c>
      <c r="BJ796" s="17" t="s">
        <v>145</v>
      </c>
      <c r="BK796" s="144">
        <f>ROUND(I796*H796,2)</f>
        <v>0</v>
      </c>
      <c r="BL796" s="17" t="s">
        <v>283</v>
      </c>
      <c r="BM796" s="143" t="s">
        <v>706</v>
      </c>
    </row>
    <row r="797" spans="2:65" s="1" customFormat="1" ht="16.5" customHeight="1">
      <c r="B797" s="32"/>
      <c r="C797" s="132" t="s">
        <v>707</v>
      </c>
      <c r="D797" s="132" t="s">
        <v>139</v>
      </c>
      <c r="E797" s="133" t="s">
        <v>708</v>
      </c>
      <c r="F797" s="134" t="s">
        <v>709</v>
      </c>
      <c r="G797" s="135" t="s">
        <v>515</v>
      </c>
      <c r="H797" s="136">
        <v>8</v>
      </c>
      <c r="I797" s="137"/>
      <c r="J797" s="138">
        <f>ROUND(I797*H797,2)</f>
        <v>0</v>
      </c>
      <c r="K797" s="134" t="s">
        <v>143</v>
      </c>
      <c r="L797" s="32"/>
      <c r="M797" s="139" t="s">
        <v>1</v>
      </c>
      <c r="N797" s="140" t="s">
        <v>43</v>
      </c>
      <c r="P797" s="141">
        <f>O797*H797</f>
        <v>0</v>
      </c>
      <c r="Q797" s="141">
        <v>0</v>
      </c>
      <c r="R797" s="141">
        <f>Q797*H797</f>
        <v>0</v>
      </c>
      <c r="S797" s="141">
        <v>0</v>
      </c>
      <c r="T797" s="142">
        <f>S797*H797</f>
        <v>0</v>
      </c>
      <c r="AR797" s="143" t="s">
        <v>283</v>
      </c>
      <c r="AT797" s="143" t="s">
        <v>139</v>
      </c>
      <c r="AU797" s="143" t="s">
        <v>145</v>
      </c>
      <c r="AY797" s="17" t="s">
        <v>136</v>
      </c>
      <c r="BE797" s="144">
        <f>IF(N797="základní",J797,0)</f>
        <v>0</v>
      </c>
      <c r="BF797" s="144">
        <f>IF(N797="snížená",J797,0)</f>
        <v>0</v>
      </c>
      <c r="BG797" s="144">
        <f>IF(N797="zákl. přenesená",J797,0)</f>
        <v>0</v>
      </c>
      <c r="BH797" s="144">
        <f>IF(N797="sníž. přenesená",J797,0)</f>
        <v>0</v>
      </c>
      <c r="BI797" s="144">
        <f>IF(N797="nulová",J797,0)</f>
        <v>0</v>
      </c>
      <c r="BJ797" s="17" t="s">
        <v>145</v>
      </c>
      <c r="BK797" s="144">
        <f>ROUND(I797*H797,2)</f>
        <v>0</v>
      </c>
      <c r="BL797" s="17" t="s">
        <v>283</v>
      </c>
      <c r="BM797" s="143" t="s">
        <v>710</v>
      </c>
    </row>
    <row r="798" spans="2:65" s="12" customFormat="1" ht="11.25">
      <c r="B798" s="145"/>
      <c r="D798" s="146" t="s">
        <v>147</v>
      </c>
      <c r="E798" s="147" t="s">
        <v>1</v>
      </c>
      <c r="F798" s="148" t="s">
        <v>711</v>
      </c>
      <c r="H798" s="149">
        <v>8</v>
      </c>
      <c r="I798" s="150"/>
      <c r="L798" s="145"/>
      <c r="M798" s="151"/>
      <c r="T798" s="152"/>
      <c r="AT798" s="147" t="s">
        <v>147</v>
      </c>
      <c r="AU798" s="147" t="s">
        <v>145</v>
      </c>
      <c r="AV798" s="12" t="s">
        <v>145</v>
      </c>
      <c r="AW798" s="12" t="s">
        <v>33</v>
      </c>
      <c r="AX798" s="12" t="s">
        <v>85</v>
      </c>
      <c r="AY798" s="147" t="s">
        <v>136</v>
      </c>
    </row>
    <row r="799" spans="2:65" s="1" customFormat="1" ht="33" customHeight="1">
      <c r="B799" s="32"/>
      <c r="C799" s="160" t="s">
        <v>712</v>
      </c>
      <c r="D799" s="160" t="s">
        <v>151</v>
      </c>
      <c r="E799" s="161" t="s">
        <v>713</v>
      </c>
      <c r="F799" s="162" t="s">
        <v>714</v>
      </c>
      <c r="G799" s="163" t="s">
        <v>515</v>
      </c>
      <c r="H799" s="164">
        <v>8</v>
      </c>
      <c r="I799" s="165"/>
      <c r="J799" s="166">
        <f>ROUND(I799*H799,2)</f>
        <v>0</v>
      </c>
      <c r="K799" s="162" t="s">
        <v>1</v>
      </c>
      <c r="L799" s="167"/>
      <c r="M799" s="168" t="s">
        <v>1</v>
      </c>
      <c r="N799" s="169" t="s">
        <v>43</v>
      </c>
      <c r="P799" s="141">
        <f>O799*H799</f>
        <v>0</v>
      </c>
      <c r="Q799" s="141">
        <v>6.9999999999999999E-4</v>
      </c>
      <c r="R799" s="141">
        <f>Q799*H799</f>
        <v>5.5999999999999999E-3</v>
      </c>
      <c r="S799" s="141">
        <v>0</v>
      </c>
      <c r="T799" s="142">
        <f>S799*H799</f>
        <v>0</v>
      </c>
      <c r="AR799" s="143" t="s">
        <v>473</v>
      </c>
      <c r="AT799" s="143" t="s">
        <v>151</v>
      </c>
      <c r="AU799" s="143" t="s">
        <v>145</v>
      </c>
      <c r="AY799" s="17" t="s">
        <v>136</v>
      </c>
      <c r="BE799" s="144">
        <f>IF(N799="základní",J799,0)</f>
        <v>0</v>
      </c>
      <c r="BF799" s="144">
        <f>IF(N799="snížená",J799,0)</f>
        <v>0</v>
      </c>
      <c r="BG799" s="144">
        <f>IF(N799="zákl. přenesená",J799,0)</f>
        <v>0</v>
      </c>
      <c r="BH799" s="144">
        <f>IF(N799="sníž. přenesená",J799,0)</f>
        <v>0</v>
      </c>
      <c r="BI799" s="144">
        <f>IF(N799="nulová",J799,0)</f>
        <v>0</v>
      </c>
      <c r="BJ799" s="17" t="s">
        <v>145</v>
      </c>
      <c r="BK799" s="144">
        <f>ROUND(I799*H799,2)</f>
        <v>0</v>
      </c>
      <c r="BL799" s="17" t="s">
        <v>283</v>
      </c>
      <c r="BM799" s="143" t="s">
        <v>715</v>
      </c>
    </row>
    <row r="800" spans="2:65" s="1" customFormat="1" ht="16.5" customHeight="1">
      <c r="B800" s="32"/>
      <c r="C800" s="132" t="s">
        <v>716</v>
      </c>
      <c r="D800" s="132" t="s">
        <v>139</v>
      </c>
      <c r="E800" s="133" t="s">
        <v>717</v>
      </c>
      <c r="F800" s="134" t="s">
        <v>718</v>
      </c>
      <c r="G800" s="135" t="s">
        <v>515</v>
      </c>
      <c r="H800" s="136">
        <v>34</v>
      </c>
      <c r="I800" s="137"/>
      <c r="J800" s="138">
        <f>ROUND(I800*H800,2)</f>
        <v>0</v>
      </c>
      <c r="K800" s="134" t="s">
        <v>143</v>
      </c>
      <c r="L800" s="32"/>
      <c r="M800" s="139" t="s">
        <v>1</v>
      </c>
      <c r="N800" s="140" t="s">
        <v>43</v>
      </c>
      <c r="P800" s="141">
        <f>O800*H800</f>
        <v>0</v>
      </c>
      <c r="Q800" s="141">
        <v>0</v>
      </c>
      <c r="R800" s="141">
        <f>Q800*H800</f>
        <v>0</v>
      </c>
      <c r="S800" s="141">
        <v>0</v>
      </c>
      <c r="T800" s="142">
        <f>S800*H800</f>
        <v>0</v>
      </c>
      <c r="AR800" s="143" t="s">
        <v>283</v>
      </c>
      <c r="AT800" s="143" t="s">
        <v>139</v>
      </c>
      <c r="AU800" s="143" t="s">
        <v>145</v>
      </c>
      <c r="AY800" s="17" t="s">
        <v>136</v>
      </c>
      <c r="BE800" s="144">
        <f>IF(N800="základní",J800,0)</f>
        <v>0</v>
      </c>
      <c r="BF800" s="144">
        <f>IF(N800="snížená",J800,0)</f>
        <v>0</v>
      </c>
      <c r="BG800" s="144">
        <f>IF(N800="zákl. přenesená",J800,0)</f>
        <v>0</v>
      </c>
      <c r="BH800" s="144">
        <f>IF(N800="sníž. přenesená",J800,0)</f>
        <v>0</v>
      </c>
      <c r="BI800" s="144">
        <f>IF(N800="nulová",J800,0)</f>
        <v>0</v>
      </c>
      <c r="BJ800" s="17" t="s">
        <v>145</v>
      </c>
      <c r="BK800" s="144">
        <f>ROUND(I800*H800,2)</f>
        <v>0</v>
      </c>
      <c r="BL800" s="17" t="s">
        <v>283</v>
      </c>
      <c r="BM800" s="143" t="s">
        <v>719</v>
      </c>
    </row>
    <row r="801" spans="2:65" s="14" customFormat="1" ht="11.25">
      <c r="B801" s="170"/>
      <c r="D801" s="146" t="s">
        <v>147</v>
      </c>
      <c r="E801" s="171" t="s">
        <v>1</v>
      </c>
      <c r="F801" s="172" t="s">
        <v>720</v>
      </c>
      <c r="H801" s="171" t="s">
        <v>1</v>
      </c>
      <c r="I801" s="173"/>
      <c r="L801" s="170"/>
      <c r="M801" s="174"/>
      <c r="T801" s="175"/>
      <c r="AT801" s="171" t="s">
        <v>147</v>
      </c>
      <c r="AU801" s="171" t="s">
        <v>145</v>
      </c>
      <c r="AV801" s="14" t="s">
        <v>85</v>
      </c>
      <c r="AW801" s="14" t="s">
        <v>33</v>
      </c>
      <c r="AX801" s="14" t="s">
        <v>77</v>
      </c>
      <c r="AY801" s="171" t="s">
        <v>136</v>
      </c>
    </row>
    <row r="802" spans="2:65" s="12" customFormat="1" ht="11.25">
      <c r="B802" s="145"/>
      <c r="D802" s="146" t="s">
        <v>147</v>
      </c>
      <c r="E802" s="147" t="s">
        <v>1</v>
      </c>
      <c r="F802" s="148" t="s">
        <v>721</v>
      </c>
      <c r="H802" s="149">
        <v>16</v>
      </c>
      <c r="I802" s="150"/>
      <c r="L802" s="145"/>
      <c r="M802" s="151"/>
      <c r="T802" s="152"/>
      <c r="AT802" s="147" t="s">
        <v>147</v>
      </c>
      <c r="AU802" s="147" t="s">
        <v>145</v>
      </c>
      <c r="AV802" s="12" t="s">
        <v>145</v>
      </c>
      <c r="AW802" s="12" t="s">
        <v>33</v>
      </c>
      <c r="AX802" s="12" t="s">
        <v>77</v>
      </c>
      <c r="AY802" s="147" t="s">
        <v>136</v>
      </c>
    </row>
    <row r="803" spans="2:65" s="12" customFormat="1" ht="11.25">
      <c r="B803" s="145"/>
      <c r="D803" s="146" t="s">
        <v>147</v>
      </c>
      <c r="E803" s="147" t="s">
        <v>1</v>
      </c>
      <c r="F803" s="148" t="s">
        <v>722</v>
      </c>
      <c r="H803" s="149">
        <v>8</v>
      </c>
      <c r="I803" s="150"/>
      <c r="L803" s="145"/>
      <c r="M803" s="151"/>
      <c r="T803" s="152"/>
      <c r="AT803" s="147" t="s">
        <v>147</v>
      </c>
      <c r="AU803" s="147" t="s">
        <v>145</v>
      </c>
      <c r="AV803" s="12" t="s">
        <v>145</v>
      </c>
      <c r="AW803" s="12" t="s">
        <v>33</v>
      </c>
      <c r="AX803" s="12" t="s">
        <v>77</v>
      </c>
      <c r="AY803" s="147" t="s">
        <v>136</v>
      </c>
    </row>
    <row r="804" spans="2:65" s="12" customFormat="1" ht="11.25">
      <c r="B804" s="145"/>
      <c r="D804" s="146" t="s">
        <v>147</v>
      </c>
      <c r="E804" s="147" t="s">
        <v>1</v>
      </c>
      <c r="F804" s="148" t="s">
        <v>723</v>
      </c>
      <c r="H804" s="149">
        <v>10</v>
      </c>
      <c r="I804" s="150"/>
      <c r="L804" s="145"/>
      <c r="M804" s="151"/>
      <c r="T804" s="152"/>
      <c r="AT804" s="147" t="s">
        <v>147</v>
      </c>
      <c r="AU804" s="147" t="s">
        <v>145</v>
      </c>
      <c r="AV804" s="12" t="s">
        <v>145</v>
      </c>
      <c r="AW804" s="12" t="s">
        <v>33</v>
      </c>
      <c r="AX804" s="12" t="s">
        <v>77</v>
      </c>
      <c r="AY804" s="147" t="s">
        <v>136</v>
      </c>
    </row>
    <row r="805" spans="2:65" s="13" customFormat="1" ht="11.25">
      <c r="B805" s="153"/>
      <c r="D805" s="146" t="s">
        <v>147</v>
      </c>
      <c r="E805" s="154" t="s">
        <v>1</v>
      </c>
      <c r="F805" s="155" t="s">
        <v>150</v>
      </c>
      <c r="H805" s="156">
        <v>34</v>
      </c>
      <c r="I805" s="157"/>
      <c r="L805" s="153"/>
      <c r="M805" s="158"/>
      <c r="T805" s="159"/>
      <c r="AT805" s="154" t="s">
        <v>147</v>
      </c>
      <c r="AU805" s="154" t="s">
        <v>145</v>
      </c>
      <c r="AV805" s="13" t="s">
        <v>144</v>
      </c>
      <c r="AW805" s="13" t="s">
        <v>33</v>
      </c>
      <c r="AX805" s="13" t="s">
        <v>85</v>
      </c>
      <c r="AY805" s="154" t="s">
        <v>136</v>
      </c>
    </row>
    <row r="806" spans="2:65" s="1" customFormat="1" ht="16.5" customHeight="1">
      <c r="B806" s="32"/>
      <c r="C806" s="160" t="s">
        <v>724</v>
      </c>
      <c r="D806" s="160" t="s">
        <v>151</v>
      </c>
      <c r="E806" s="161" t="s">
        <v>725</v>
      </c>
      <c r="F806" s="162" t="s">
        <v>726</v>
      </c>
      <c r="G806" s="163" t="s">
        <v>196</v>
      </c>
      <c r="H806" s="164">
        <v>23.02</v>
      </c>
      <c r="I806" s="165"/>
      <c r="J806" s="166">
        <f>ROUND(I806*H806,2)</f>
        <v>0</v>
      </c>
      <c r="K806" s="162" t="s">
        <v>1</v>
      </c>
      <c r="L806" s="167"/>
      <c r="M806" s="168" t="s">
        <v>1</v>
      </c>
      <c r="N806" s="169" t="s">
        <v>43</v>
      </c>
      <c r="P806" s="141">
        <f>O806*H806</f>
        <v>0</v>
      </c>
      <c r="Q806" s="141">
        <v>1.5E-3</v>
      </c>
      <c r="R806" s="141">
        <f>Q806*H806</f>
        <v>3.4529999999999998E-2</v>
      </c>
      <c r="S806" s="141">
        <v>0</v>
      </c>
      <c r="T806" s="142">
        <f>S806*H806</f>
        <v>0</v>
      </c>
      <c r="AR806" s="143" t="s">
        <v>473</v>
      </c>
      <c r="AT806" s="143" t="s">
        <v>151</v>
      </c>
      <c r="AU806" s="143" t="s">
        <v>145</v>
      </c>
      <c r="AY806" s="17" t="s">
        <v>136</v>
      </c>
      <c r="BE806" s="144">
        <f>IF(N806="základní",J806,0)</f>
        <v>0</v>
      </c>
      <c r="BF806" s="144">
        <f>IF(N806="snížená",J806,0)</f>
        <v>0</v>
      </c>
      <c r="BG806" s="144">
        <f>IF(N806="zákl. přenesená",J806,0)</f>
        <v>0</v>
      </c>
      <c r="BH806" s="144">
        <f>IF(N806="sníž. přenesená",J806,0)</f>
        <v>0</v>
      </c>
      <c r="BI806" s="144">
        <f>IF(N806="nulová",J806,0)</f>
        <v>0</v>
      </c>
      <c r="BJ806" s="17" t="s">
        <v>145</v>
      </c>
      <c r="BK806" s="144">
        <f>ROUND(I806*H806,2)</f>
        <v>0</v>
      </c>
      <c r="BL806" s="17" t="s">
        <v>283</v>
      </c>
      <c r="BM806" s="143" t="s">
        <v>727</v>
      </c>
    </row>
    <row r="807" spans="2:65" s="1" customFormat="1" ht="21.75" customHeight="1">
      <c r="B807" s="32"/>
      <c r="C807" s="160" t="s">
        <v>728</v>
      </c>
      <c r="D807" s="160" t="s">
        <v>151</v>
      </c>
      <c r="E807" s="161" t="s">
        <v>729</v>
      </c>
      <c r="F807" s="162" t="s">
        <v>730</v>
      </c>
      <c r="G807" s="163" t="s">
        <v>515</v>
      </c>
      <c r="H807" s="164">
        <v>16</v>
      </c>
      <c r="I807" s="165"/>
      <c r="J807" s="166">
        <f>ROUND(I807*H807,2)</f>
        <v>0</v>
      </c>
      <c r="K807" s="162" t="s">
        <v>1</v>
      </c>
      <c r="L807" s="167"/>
      <c r="M807" s="168" t="s">
        <v>1</v>
      </c>
      <c r="N807" s="169" t="s">
        <v>43</v>
      </c>
      <c r="P807" s="141">
        <f>O807*H807</f>
        <v>0</v>
      </c>
      <c r="Q807" s="141">
        <v>1.5E-3</v>
      </c>
      <c r="R807" s="141">
        <f>Q807*H807</f>
        <v>2.4E-2</v>
      </c>
      <c r="S807" s="141">
        <v>0</v>
      </c>
      <c r="T807" s="142">
        <f>S807*H807</f>
        <v>0</v>
      </c>
      <c r="AR807" s="143" t="s">
        <v>473</v>
      </c>
      <c r="AT807" s="143" t="s">
        <v>151</v>
      </c>
      <c r="AU807" s="143" t="s">
        <v>145</v>
      </c>
      <c r="AY807" s="17" t="s">
        <v>136</v>
      </c>
      <c r="BE807" s="144">
        <f>IF(N807="základní",J807,0)</f>
        <v>0</v>
      </c>
      <c r="BF807" s="144">
        <f>IF(N807="snížená",J807,0)</f>
        <v>0</v>
      </c>
      <c r="BG807" s="144">
        <f>IF(N807="zákl. přenesená",J807,0)</f>
        <v>0</v>
      </c>
      <c r="BH807" s="144">
        <f>IF(N807="sníž. přenesená",J807,0)</f>
        <v>0</v>
      </c>
      <c r="BI807" s="144">
        <f>IF(N807="nulová",J807,0)</f>
        <v>0</v>
      </c>
      <c r="BJ807" s="17" t="s">
        <v>145</v>
      </c>
      <c r="BK807" s="144">
        <f>ROUND(I807*H807,2)</f>
        <v>0</v>
      </c>
      <c r="BL807" s="17" t="s">
        <v>283</v>
      </c>
      <c r="BM807" s="143" t="s">
        <v>731</v>
      </c>
    </row>
    <row r="808" spans="2:65" s="1" customFormat="1" ht="24.2" customHeight="1">
      <c r="B808" s="32"/>
      <c r="C808" s="160" t="s">
        <v>732</v>
      </c>
      <c r="D808" s="160" t="s">
        <v>151</v>
      </c>
      <c r="E808" s="161" t="s">
        <v>733</v>
      </c>
      <c r="F808" s="162" t="s">
        <v>734</v>
      </c>
      <c r="G808" s="163" t="s">
        <v>515</v>
      </c>
      <c r="H808" s="164">
        <v>8</v>
      </c>
      <c r="I808" s="165"/>
      <c r="J808" s="166">
        <f>ROUND(I808*H808,2)</f>
        <v>0</v>
      </c>
      <c r="K808" s="162" t="s">
        <v>1</v>
      </c>
      <c r="L808" s="167"/>
      <c r="M808" s="168" t="s">
        <v>1</v>
      </c>
      <c r="N808" s="169" t="s">
        <v>43</v>
      </c>
      <c r="P808" s="141">
        <f>O808*H808</f>
        <v>0</v>
      </c>
      <c r="Q808" s="141">
        <v>1.5E-3</v>
      </c>
      <c r="R808" s="141">
        <f>Q808*H808</f>
        <v>1.2E-2</v>
      </c>
      <c r="S808" s="141">
        <v>0</v>
      </c>
      <c r="T808" s="142">
        <f>S808*H808</f>
        <v>0</v>
      </c>
      <c r="AR808" s="143" t="s">
        <v>473</v>
      </c>
      <c r="AT808" s="143" t="s">
        <v>151</v>
      </c>
      <c r="AU808" s="143" t="s">
        <v>145</v>
      </c>
      <c r="AY808" s="17" t="s">
        <v>136</v>
      </c>
      <c r="BE808" s="144">
        <f>IF(N808="základní",J808,0)</f>
        <v>0</v>
      </c>
      <c r="BF808" s="144">
        <f>IF(N808="snížená",J808,0)</f>
        <v>0</v>
      </c>
      <c r="BG808" s="144">
        <f>IF(N808="zákl. přenesená",J808,0)</f>
        <v>0</v>
      </c>
      <c r="BH808" s="144">
        <f>IF(N808="sníž. přenesená",J808,0)</f>
        <v>0</v>
      </c>
      <c r="BI808" s="144">
        <f>IF(N808="nulová",J808,0)</f>
        <v>0</v>
      </c>
      <c r="BJ808" s="17" t="s">
        <v>145</v>
      </c>
      <c r="BK808" s="144">
        <f>ROUND(I808*H808,2)</f>
        <v>0</v>
      </c>
      <c r="BL808" s="17" t="s">
        <v>283</v>
      </c>
      <c r="BM808" s="143" t="s">
        <v>735</v>
      </c>
    </row>
    <row r="809" spans="2:65" s="1" customFormat="1" ht="16.5" customHeight="1">
      <c r="B809" s="32"/>
      <c r="C809" s="132" t="s">
        <v>736</v>
      </c>
      <c r="D809" s="132" t="s">
        <v>139</v>
      </c>
      <c r="E809" s="133" t="s">
        <v>737</v>
      </c>
      <c r="F809" s="134" t="s">
        <v>738</v>
      </c>
      <c r="G809" s="135" t="s">
        <v>515</v>
      </c>
      <c r="H809" s="136">
        <v>17</v>
      </c>
      <c r="I809" s="137"/>
      <c r="J809" s="138">
        <f>ROUND(I809*H809,2)</f>
        <v>0</v>
      </c>
      <c r="K809" s="134" t="s">
        <v>143</v>
      </c>
      <c r="L809" s="32"/>
      <c r="M809" s="139" t="s">
        <v>1</v>
      </c>
      <c r="N809" s="140" t="s">
        <v>43</v>
      </c>
      <c r="P809" s="141">
        <f>O809*H809</f>
        <v>0</v>
      </c>
      <c r="Q809" s="141">
        <v>0</v>
      </c>
      <c r="R809" s="141">
        <f>Q809*H809</f>
        <v>0</v>
      </c>
      <c r="S809" s="141">
        <v>0</v>
      </c>
      <c r="T809" s="142">
        <f>S809*H809</f>
        <v>0</v>
      </c>
      <c r="AR809" s="143" t="s">
        <v>283</v>
      </c>
      <c r="AT809" s="143" t="s">
        <v>139</v>
      </c>
      <c r="AU809" s="143" t="s">
        <v>145</v>
      </c>
      <c r="AY809" s="17" t="s">
        <v>136</v>
      </c>
      <c r="BE809" s="144">
        <f>IF(N809="základní",J809,0)</f>
        <v>0</v>
      </c>
      <c r="BF809" s="144">
        <f>IF(N809="snížená",J809,0)</f>
        <v>0</v>
      </c>
      <c r="BG809" s="144">
        <f>IF(N809="zákl. přenesená",J809,0)</f>
        <v>0</v>
      </c>
      <c r="BH809" s="144">
        <f>IF(N809="sníž. přenesená",J809,0)</f>
        <v>0</v>
      </c>
      <c r="BI809" s="144">
        <f>IF(N809="nulová",J809,0)</f>
        <v>0</v>
      </c>
      <c r="BJ809" s="17" t="s">
        <v>145</v>
      </c>
      <c r="BK809" s="144">
        <f>ROUND(I809*H809,2)</f>
        <v>0</v>
      </c>
      <c r="BL809" s="17" t="s">
        <v>283</v>
      </c>
      <c r="BM809" s="143" t="s">
        <v>739</v>
      </c>
    </row>
    <row r="810" spans="2:65" s="12" customFormat="1" ht="11.25">
      <c r="B810" s="145"/>
      <c r="D810" s="146" t="s">
        <v>147</v>
      </c>
      <c r="E810" s="147" t="s">
        <v>1</v>
      </c>
      <c r="F810" s="148" t="s">
        <v>740</v>
      </c>
      <c r="H810" s="149">
        <v>15</v>
      </c>
      <c r="I810" s="150"/>
      <c r="L810" s="145"/>
      <c r="M810" s="151"/>
      <c r="T810" s="152"/>
      <c r="AT810" s="147" t="s">
        <v>147</v>
      </c>
      <c r="AU810" s="147" t="s">
        <v>145</v>
      </c>
      <c r="AV810" s="12" t="s">
        <v>145</v>
      </c>
      <c r="AW810" s="12" t="s">
        <v>33</v>
      </c>
      <c r="AX810" s="12" t="s">
        <v>77</v>
      </c>
      <c r="AY810" s="147" t="s">
        <v>136</v>
      </c>
    </row>
    <row r="811" spans="2:65" s="12" customFormat="1" ht="11.25">
      <c r="B811" s="145"/>
      <c r="D811" s="146" t="s">
        <v>147</v>
      </c>
      <c r="E811" s="147" t="s">
        <v>1</v>
      </c>
      <c r="F811" s="148" t="s">
        <v>741</v>
      </c>
      <c r="H811" s="149">
        <v>2</v>
      </c>
      <c r="I811" s="150"/>
      <c r="L811" s="145"/>
      <c r="M811" s="151"/>
      <c r="T811" s="152"/>
      <c r="AT811" s="147" t="s">
        <v>147</v>
      </c>
      <c r="AU811" s="147" t="s">
        <v>145</v>
      </c>
      <c r="AV811" s="12" t="s">
        <v>145</v>
      </c>
      <c r="AW811" s="12" t="s">
        <v>33</v>
      </c>
      <c r="AX811" s="12" t="s">
        <v>77</v>
      </c>
      <c r="AY811" s="147" t="s">
        <v>136</v>
      </c>
    </row>
    <row r="812" spans="2:65" s="13" customFormat="1" ht="11.25">
      <c r="B812" s="153"/>
      <c r="D812" s="146" t="s">
        <v>147</v>
      </c>
      <c r="E812" s="154" t="s">
        <v>1</v>
      </c>
      <c r="F812" s="155" t="s">
        <v>150</v>
      </c>
      <c r="H812" s="156">
        <v>17</v>
      </c>
      <c r="I812" s="157"/>
      <c r="L812" s="153"/>
      <c r="M812" s="158"/>
      <c r="T812" s="159"/>
      <c r="AT812" s="154" t="s">
        <v>147</v>
      </c>
      <c r="AU812" s="154" t="s">
        <v>145</v>
      </c>
      <c r="AV812" s="13" t="s">
        <v>144</v>
      </c>
      <c r="AW812" s="13" t="s">
        <v>33</v>
      </c>
      <c r="AX812" s="13" t="s">
        <v>85</v>
      </c>
      <c r="AY812" s="154" t="s">
        <v>136</v>
      </c>
    </row>
    <row r="813" spans="2:65" s="1" customFormat="1" ht="21.75" customHeight="1">
      <c r="B813" s="32"/>
      <c r="C813" s="160" t="s">
        <v>742</v>
      </c>
      <c r="D813" s="160" t="s">
        <v>151</v>
      </c>
      <c r="E813" s="161" t="s">
        <v>743</v>
      </c>
      <c r="F813" s="162" t="s">
        <v>744</v>
      </c>
      <c r="G813" s="163" t="s">
        <v>515</v>
      </c>
      <c r="H813" s="164">
        <v>15</v>
      </c>
      <c r="I813" s="165"/>
      <c r="J813" s="166">
        <f>ROUND(I813*H813,2)</f>
        <v>0</v>
      </c>
      <c r="K813" s="162" t="s">
        <v>143</v>
      </c>
      <c r="L813" s="167"/>
      <c r="M813" s="168" t="s">
        <v>1</v>
      </c>
      <c r="N813" s="169" t="s">
        <v>43</v>
      </c>
      <c r="P813" s="141">
        <f>O813*H813</f>
        <v>0</v>
      </c>
      <c r="Q813" s="141">
        <v>6.9999999999999999E-4</v>
      </c>
      <c r="R813" s="141">
        <f>Q813*H813</f>
        <v>1.0500000000000001E-2</v>
      </c>
      <c r="S813" s="141">
        <v>0</v>
      </c>
      <c r="T813" s="142">
        <f>S813*H813</f>
        <v>0</v>
      </c>
      <c r="AR813" s="143" t="s">
        <v>473</v>
      </c>
      <c r="AT813" s="143" t="s">
        <v>151</v>
      </c>
      <c r="AU813" s="143" t="s">
        <v>145</v>
      </c>
      <c r="AY813" s="17" t="s">
        <v>136</v>
      </c>
      <c r="BE813" s="144">
        <f>IF(N813="základní",J813,0)</f>
        <v>0</v>
      </c>
      <c r="BF813" s="144">
        <f>IF(N813="snížená",J813,0)</f>
        <v>0</v>
      </c>
      <c r="BG813" s="144">
        <f>IF(N813="zákl. přenesená",J813,0)</f>
        <v>0</v>
      </c>
      <c r="BH813" s="144">
        <f>IF(N813="sníž. přenesená",J813,0)</f>
        <v>0</v>
      </c>
      <c r="BI813" s="144">
        <f>IF(N813="nulová",J813,0)</f>
        <v>0</v>
      </c>
      <c r="BJ813" s="17" t="s">
        <v>145</v>
      </c>
      <c r="BK813" s="144">
        <f>ROUND(I813*H813,2)</f>
        <v>0</v>
      </c>
      <c r="BL813" s="17" t="s">
        <v>283</v>
      </c>
      <c r="BM813" s="143" t="s">
        <v>745</v>
      </c>
    </row>
    <row r="814" spans="2:65" s="1" customFormat="1" ht="21.75" customHeight="1">
      <c r="B814" s="32"/>
      <c r="C814" s="160" t="s">
        <v>746</v>
      </c>
      <c r="D814" s="160" t="s">
        <v>151</v>
      </c>
      <c r="E814" s="161" t="s">
        <v>747</v>
      </c>
      <c r="F814" s="162" t="s">
        <v>748</v>
      </c>
      <c r="G814" s="163" t="s">
        <v>515</v>
      </c>
      <c r="H814" s="164">
        <v>2</v>
      </c>
      <c r="I814" s="165"/>
      <c r="J814" s="166">
        <f>ROUND(I814*H814,2)</f>
        <v>0</v>
      </c>
      <c r="K814" s="162" t="s">
        <v>143</v>
      </c>
      <c r="L814" s="167"/>
      <c r="M814" s="168" t="s">
        <v>1</v>
      </c>
      <c r="N814" s="169" t="s">
        <v>43</v>
      </c>
      <c r="P814" s="141">
        <f>O814*H814</f>
        <v>0</v>
      </c>
      <c r="Q814" s="141">
        <v>1.1000000000000001E-3</v>
      </c>
      <c r="R814" s="141">
        <f>Q814*H814</f>
        <v>2.2000000000000001E-3</v>
      </c>
      <c r="S814" s="141">
        <v>0</v>
      </c>
      <c r="T814" s="142">
        <f>S814*H814</f>
        <v>0</v>
      </c>
      <c r="AR814" s="143" t="s">
        <v>473</v>
      </c>
      <c r="AT814" s="143" t="s">
        <v>151</v>
      </c>
      <c r="AU814" s="143" t="s">
        <v>145</v>
      </c>
      <c r="AY814" s="17" t="s">
        <v>136</v>
      </c>
      <c r="BE814" s="144">
        <f>IF(N814="základní",J814,0)</f>
        <v>0</v>
      </c>
      <c r="BF814" s="144">
        <f>IF(N814="snížená",J814,0)</f>
        <v>0</v>
      </c>
      <c r="BG814" s="144">
        <f>IF(N814="zákl. přenesená",J814,0)</f>
        <v>0</v>
      </c>
      <c r="BH814" s="144">
        <f>IF(N814="sníž. přenesená",J814,0)</f>
        <v>0</v>
      </c>
      <c r="BI814" s="144">
        <f>IF(N814="nulová",J814,0)</f>
        <v>0</v>
      </c>
      <c r="BJ814" s="17" t="s">
        <v>145</v>
      </c>
      <c r="BK814" s="144">
        <f>ROUND(I814*H814,2)</f>
        <v>0</v>
      </c>
      <c r="BL814" s="17" t="s">
        <v>283</v>
      </c>
      <c r="BM814" s="143" t="s">
        <v>749</v>
      </c>
    </row>
    <row r="815" spans="2:65" s="1" customFormat="1" ht="16.5" customHeight="1">
      <c r="B815" s="32"/>
      <c r="C815" s="132" t="s">
        <v>750</v>
      </c>
      <c r="D815" s="132" t="s">
        <v>139</v>
      </c>
      <c r="E815" s="133" t="s">
        <v>751</v>
      </c>
      <c r="F815" s="134" t="s">
        <v>752</v>
      </c>
      <c r="G815" s="135" t="s">
        <v>515</v>
      </c>
      <c r="H815" s="136">
        <v>5</v>
      </c>
      <c r="I815" s="137"/>
      <c r="J815" s="138">
        <f>ROUND(I815*H815,2)</f>
        <v>0</v>
      </c>
      <c r="K815" s="134" t="s">
        <v>143</v>
      </c>
      <c r="L815" s="32"/>
      <c r="M815" s="139" t="s">
        <v>1</v>
      </c>
      <c r="N815" s="140" t="s">
        <v>43</v>
      </c>
      <c r="P815" s="141">
        <f>O815*H815</f>
        <v>0</v>
      </c>
      <c r="Q815" s="141">
        <v>0</v>
      </c>
      <c r="R815" s="141">
        <f>Q815*H815</f>
        <v>0</v>
      </c>
      <c r="S815" s="141">
        <v>0</v>
      </c>
      <c r="T815" s="142">
        <f>S815*H815</f>
        <v>0</v>
      </c>
      <c r="AR815" s="143" t="s">
        <v>283</v>
      </c>
      <c r="AT815" s="143" t="s">
        <v>139</v>
      </c>
      <c r="AU815" s="143" t="s">
        <v>145</v>
      </c>
      <c r="AY815" s="17" t="s">
        <v>136</v>
      </c>
      <c r="BE815" s="144">
        <f>IF(N815="základní",J815,0)</f>
        <v>0</v>
      </c>
      <c r="BF815" s="144">
        <f>IF(N815="snížená",J815,0)</f>
        <v>0</v>
      </c>
      <c r="BG815" s="144">
        <f>IF(N815="zákl. přenesená",J815,0)</f>
        <v>0</v>
      </c>
      <c r="BH815" s="144">
        <f>IF(N815="sníž. přenesená",J815,0)</f>
        <v>0</v>
      </c>
      <c r="BI815" s="144">
        <f>IF(N815="nulová",J815,0)</f>
        <v>0</v>
      </c>
      <c r="BJ815" s="17" t="s">
        <v>145</v>
      </c>
      <c r="BK815" s="144">
        <f>ROUND(I815*H815,2)</f>
        <v>0</v>
      </c>
      <c r="BL815" s="17" t="s">
        <v>283</v>
      </c>
      <c r="BM815" s="143" t="s">
        <v>753</v>
      </c>
    </row>
    <row r="816" spans="2:65" s="12" customFormat="1" ht="11.25">
      <c r="B816" s="145"/>
      <c r="D816" s="146" t="s">
        <v>147</v>
      </c>
      <c r="E816" s="147" t="s">
        <v>1</v>
      </c>
      <c r="F816" s="148" t="s">
        <v>754</v>
      </c>
      <c r="H816" s="149">
        <v>5</v>
      </c>
      <c r="I816" s="150"/>
      <c r="L816" s="145"/>
      <c r="M816" s="151"/>
      <c r="T816" s="152"/>
      <c r="AT816" s="147" t="s">
        <v>147</v>
      </c>
      <c r="AU816" s="147" t="s">
        <v>145</v>
      </c>
      <c r="AV816" s="12" t="s">
        <v>145</v>
      </c>
      <c r="AW816" s="12" t="s">
        <v>33</v>
      </c>
      <c r="AX816" s="12" t="s">
        <v>85</v>
      </c>
      <c r="AY816" s="147" t="s">
        <v>136</v>
      </c>
    </row>
    <row r="817" spans="2:65" s="1" customFormat="1" ht="16.5" customHeight="1">
      <c r="B817" s="32"/>
      <c r="C817" s="160" t="s">
        <v>755</v>
      </c>
      <c r="D817" s="160" t="s">
        <v>151</v>
      </c>
      <c r="E817" s="161" t="s">
        <v>756</v>
      </c>
      <c r="F817" s="162" t="s">
        <v>757</v>
      </c>
      <c r="G817" s="163" t="s">
        <v>515</v>
      </c>
      <c r="H817" s="164">
        <v>5</v>
      </c>
      <c r="I817" s="165"/>
      <c r="J817" s="166">
        <f>ROUND(I817*H817,2)</f>
        <v>0</v>
      </c>
      <c r="K817" s="162" t="s">
        <v>1</v>
      </c>
      <c r="L817" s="167"/>
      <c r="M817" s="168" t="s">
        <v>1</v>
      </c>
      <c r="N817" s="169" t="s">
        <v>43</v>
      </c>
      <c r="P817" s="141">
        <f>O817*H817</f>
        <v>0</v>
      </c>
      <c r="Q817" s="141">
        <v>8.4999999999999995E-4</v>
      </c>
      <c r="R817" s="141">
        <f>Q817*H817</f>
        <v>4.2499999999999994E-3</v>
      </c>
      <c r="S817" s="141">
        <v>0</v>
      </c>
      <c r="T817" s="142">
        <f>S817*H817</f>
        <v>0</v>
      </c>
      <c r="AR817" s="143" t="s">
        <v>473</v>
      </c>
      <c r="AT817" s="143" t="s">
        <v>151</v>
      </c>
      <c r="AU817" s="143" t="s">
        <v>145</v>
      </c>
      <c r="AY817" s="17" t="s">
        <v>136</v>
      </c>
      <c r="BE817" s="144">
        <f>IF(N817="základní",J817,0)</f>
        <v>0</v>
      </c>
      <c r="BF817" s="144">
        <f>IF(N817="snížená",J817,0)</f>
        <v>0</v>
      </c>
      <c r="BG817" s="144">
        <f>IF(N817="zákl. přenesená",J817,0)</f>
        <v>0</v>
      </c>
      <c r="BH817" s="144">
        <f>IF(N817="sníž. přenesená",J817,0)</f>
        <v>0</v>
      </c>
      <c r="BI817" s="144">
        <f>IF(N817="nulová",J817,0)</f>
        <v>0</v>
      </c>
      <c r="BJ817" s="17" t="s">
        <v>145</v>
      </c>
      <c r="BK817" s="144">
        <f>ROUND(I817*H817,2)</f>
        <v>0</v>
      </c>
      <c r="BL817" s="17" t="s">
        <v>283</v>
      </c>
      <c r="BM817" s="143" t="s">
        <v>758</v>
      </c>
    </row>
    <row r="818" spans="2:65" s="1" customFormat="1" ht="16.5" customHeight="1">
      <c r="B818" s="32"/>
      <c r="C818" s="132" t="s">
        <v>759</v>
      </c>
      <c r="D818" s="132" t="s">
        <v>139</v>
      </c>
      <c r="E818" s="133" t="s">
        <v>760</v>
      </c>
      <c r="F818" s="134" t="s">
        <v>761</v>
      </c>
      <c r="G818" s="135" t="s">
        <v>515</v>
      </c>
      <c r="H818" s="136">
        <v>17</v>
      </c>
      <c r="I818" s="137"/>
      <c r="J818" s="138">
        <f>ROUND(I818*H818,2)</f>
        <v>0</v>
      </c>
      <c r="K818" s="134" t="s">
        <v>143</v>
      </c>
      <c r="L818" s="32"/>
      <c r="M818" s="139" t="s">
        <v>1</v>
      </c>
      <c r="N818" s="140" t="s">
        <v>43</v>
      </c>
      <c r="P818" s="141">
        <f>O818*H818</f>
        <v>0</v>
      </c>
      <c r="Q818" s="141">
        <v>0</v>
      </c>
      <c r="R818" s="141">
        <f>Q818*H818</f>
        <v>0</v>
      </c>
      <c r="S818" s="141">
        <v>0</v>
      </c>
      <c r="T818" s="142">
        <f>S818*H818</f>
        <v>0</v>
      </c>
      <c r="AR818" s="143" t="s">
        <v>283</v>
      </c>
      <c r="AT818" s="143" t="s">
        <v>139</v>
      </c>
      <c r="AU818" s="143" t="s">
        <v>145</v>
      </c>
      <c r="AY818" s="17" t="s">
        <v>136</v>
      </c>
      <c r="BE818" s="144">
        <f>IF(N818="základní",J818,0)</f>
        <v>0</v>
      </c>
      <c r="BF818" s="144">
        <f>IF(N818="snížená",J818,0)</f>
        <v>0</v>
      </c>
      <c r="BG818" s="144">
        <f>IF(N818="zákl. přenesená",J818,0)</f>
        <v>0</v>
      </c>
      <c r="BH818" s="144">
        <f>IF(N818="sníž. přenesená",J818,0)</f>
        <v>0</v>
      </c>
      <c r="BI818" s="144">
        <f>IF(N818="nulová",J818,0)</f>
        <v>0</v>
      </c>
      <c r="BJ818" s="17" t="s">
        <v>145</v>
      </c>
      <c r="BK818" s="144">
        <f>ROUND(I818*H818,2)</f>
        <v>0</v>
      </c>
      <c r="BL818" s="17" t="s">
        <v>283</v>
      </c>
      <c r="BM818" s="143" t="s">
        <v>762</v>
      </c>
    </row>
    <row r="819" spans="2:65" s="12" customFormat="1" ht="11.25">
      <c r="B819" s="145"/>
      <c r="D819" s="146" t="s">
        <v>147</v>
      </c>
      <c r="E819" s="147" t="s">
        <v>1</v>
      </c>
      <c r="F819" s="148" t="s">
        <v>763</v>
      </c>
      <c r="H819" s="149">
        <v>9</v>
      </c>
      <c r="I819" s="150"/>
      <c r="L819" s="145"/>
      <c r="M819" s="151"/>
      <c r="T819" s="152"/>
      <c r="AT819" s="147" t="s">
        <v>147</v>
      </c>
      <c r="AU819" s="147" t="s">
        <v>145</v>
      </c>
      <c r="AV819" s="12" t="s">
        <v>145</v>
      </c>
      <c r="AW819" s="12" t="s">
        <v>33</v>
      </c>
      <c r="AX819" s="12" t="s">
        <v>77</v>
      </c>
      <c r="AY819" s="147" t="s">
        <v>136</v>
      </c>
    </row>
    <row r="820" spans="2:65" s="12" customFormat="1" ht="11.25">
      <c r="B820" s="145"/>
      <c r="D820" s="146" t="s">
        <v>147</v>
      </c>
      <c r="E820" s="147" t="s">
        <v>1</v>
      </c>
      <c r="F820" s="148" t="s">
        <v>764</v>
      </c>
      <c r="H820" s="149">
        <v>8</v>
      </c>
      <c r="I820" s="150"/>
      <c r="L820" s="145"/>
      <c r="M820" s="151"/>
      <c r="T820" s="152"/>
      <c r="AT820" s="147" t="s">
        <v>147</v>
      </c>
      <c r="AU820" s="147" t="s">
        <v>145</v>
      </c>
      <c r="AV820" s="12" t="s">
        <v>145</v>
      </c>
      <c r="AW820" s="12" t="s">
        <v>33</v>
      </c>
      <c r="AX820" s="12" t="s">
        <v>77</v>
      </c>
      <c r="AY820" s="147" t="s">
        <v>136</v>
      </c>
    </row>
    <row r="821" spans="2:65" s="13" customFormat="1" ht="11.25">
      <c r="B821" s="153"/>
      <c r="D821" s="146" t="s">
        <v>147</v>
      </c>
      <c r="E821" s="154" t="s">
        <v>1</v>
      </c>
      <c r="F821" s="155" t="s">
        <v>150</v>
      </c>
      <c r="H821" s="156">
        <v>17</v>
      </c>
      <c r="I821" s="157"/>
      <c r="L821" s="153"/>
      <c r="M821" s="158"/>
      <c r="T821" s="159"/>
      <c r="AT821" s="154" t="s">
        <v>147</v>
      </c>
      <c r="AU821" s="154" t="s">
        <v>145</v>
      </c>
      <c r="AV821" s="13" t="s">
        <v>144</v>
      </c>
      <c r="AW821" s="13" t="s">
        <v>33</v>
      </c>
      <c r="AX821" s="13" t="s">
        <v>85</v>
      </c>
      <c r="AY821" s="154" t="s">
        <v>136</v>
      </c>
    </row>
    <row r="822" spans="2:65" s="1" customFormat="1" ht="21.75" customHeight="1">
      <c r="B822" s="32"/>
      <c r="C822" s="160" t="s">
        <v>765</v>
      </c>
      <c r="D822" s="160" t="s">
        <v>151</v>
      </c>
      <c r="E822" s="161" t="s">
        <v>766</v>
      </c>
      <c r="F822" s="162" t="s">
        <v>767</v>
      </c>
      <c r="G822" s="163" t="s">
        <v>515</v>
      </c>
      <c r="H822" s="164">
        <v>9</v>
      </c>
      <c r="I822" s="165"/>
      <c r="J822" s="166">
        <f>ROUND(I822*H822,2)</f>
        <v>0</v>
      </c>
      <c r="K822" s="162" t="s">
        <v>1</v>
      </c>
      <c r="L822" s="167"/>
      <c r="M822" s="168" t="s">
        <v>1</v>
      </c>
      <c r="N822" s="169" t="s">
        <v>43</v>
      </c>
      <c r="P822" s="141">
        <f>O822*H822</f>
        <v>0</v>
      </c>
      <c r="Q822" s="141">
        <v>8.4999999999999995E-4</v>
      </c>
      <c r="R822" s="141">
        <f>Q822*H822</f>
        <v>7.6499999999999997E-3</v>
      </c>
      <c r="S822" s="141">
        <v>0</v>
      </c>
      <c r="T822" s="142">
        <f>S822*H822</f>
        <v>0</v>
      </c>
      <c r="AR822" s="143" t="s">
        <v>473</v>
      </c>
      <c r="AT822" s="143" t="s">
        <v>151</v>
      </c>
      <c r="AU822" s="143" t="s">
        <v>145</v>
      </c>
      <c r="AY822" s="17" t="s">
        <v>136</v>
      </c>
      <c r="BE822" s="144">
        <f>IF(N822="základní",J822,0)</f>
        <v>0</v>
      </c>
      <c r="BF822" s="144">
        <f>IF(N822="snížená",J822,0)</f>
        <v>0</v>
      </c>
      <c r="BG822" s="144">
        <f>IF(N822="zákl. přenesená",J822,0)</f>
        <v>0</v>
      </c>
      <c r="BH822" s="144">
        <f>IF(N822="sníž. přenesená",J822,0)</f>
        <v>0</v>
      </c>
      <c r="BI822" s="144">
        <f>IF(N822="nulová",J822,0)</f>
        <v>0</v>
      </c>
      <c r="BJ822" s="17" t="s">
        <v>145</v>
      </c>
      <c r="BK822" s="144">
        <f>ROUND(I822*H822,2)</f>
        <v>0</v>
      </c>
      <c r="BL822" s="17" t="s">
        <v>283</v>
      </c>
      <c r="BM822" s="143" t="s">
        <v>768</v>
      </c>
    </row>
    <row r="823" spans="2:65" s="1" customFormat="1" ht="24.2" customHeight="1">
      <c r="B823" s="32"/>
      <c r="C823" s="160" t="s">
        <v>769</v>
      </c>
      <c r="D823" s="160" t="s">
        <v>151</v>
      </c>
      <c r="E823" s="161" t="s">
        <v>770</v>
      </c>
      <c r="F823" s="162" t="s">
        <v>771</v>
      </c>
      <c r="G823" s="163" t="s">
        <v>515</v>
      </c>
      <c r="H823" s="164">
        <v>8</v>
      </c>
      <c r="I823" s="165"/>
      <c r="J823" s="166">
        <f>ROUND(I823*H823,2)</f>
        <v>0</v>
      </c>
      <c r="K823" s="162" t="s">
        <v>1</v>
      </c>
      <c r="L823" s="167"/>
      <c r="M823" s="168" t="s">
        <v>1</v>
      </c>
      <c r="N823" s="169" t="s">
        <v>43</v>
      </c>
      <c r="P823" s="141">
        <f>O823*H823</f>
        <v>0</v>
      </c>
      <c r="Q823" s="141">
        <v>8.4999999999999995E-4</v>
      </c>
      <c r="R823" s="141">
        <f>Q823*H823</f>
        <v>6.7999999999999996E-3</v>
      </c>
      <c r="S823" s="141">
        <v>0</v>
      </c>
      <c r="T823" s="142">
        <f>S823*H823</f>
        <v>0</v>
      </c>
      <c r="AR823" s="143" t="s">
        <v>473</v>
      </c>
      <c r="AT823" s="143" t="s">
        <v>151</v>
      </c>
      <c r="AU823" s="143" t="s">
        <v>145</v>
      </c>
      <c r="AY823" s="17" t="s">
        <v>136</v>
      </c>
      <c r="BE823" s="144">
        <f>IF(N823="základní",J823,0)</f>
        <v>0</v>
      </c>
      <c r="BF823" s="144">
        <f>IF(N823="snížená",J823,0)</f>
        <v>0</v>
      </c>
      <c r="BG823" s="144">
        <f>IF(N823="zákl. přenesená",J823,0)</f>
        <v>0</v>
      </c>
      <c r="BH823" s="144">
        <f>IF(N823="sníž. přenesená",J823,0)</f>
        <v>0</v>
      </c>
      <c r="BI823" s="144">
        <f>IF(N823="nulová",J823,0)</f>
        <v>0</v>
      </c>
      <c r="BJ823" s="17" t="s">
        <v>145</v>
      </c>
      <c r="BK823" s="144">
        <f>ROUND(I823*H823,2)</f>
        <v>0</v>
      </c>
      <c r="BL823" s="17" t="s">
        <v>283</v>
      </c>
      <c r="BM823" s="143" t="s">
        <v>772</v>
      </c>
    </row>
    <row r="824" spans="2:65" s="1" customFormat="1" ht="16.5" customHeight="1">
      <c r="B824" s="32"/>
      <c r="C824" s="132" t="s">
        <v>773</v>
      </c>
      <c r="D824" s="132" t="s">
        <v>139</v>
      </c>
      <c r="E824" s="133" t="s">
        <v>774</v>
      </c>
      <c r="F824" s="134" t="s">
        <v>775</v>
      </c>
      <c r="G824" s="135" t="s">
        <v>515</v>
      </c>
      <c r="H824" s="136">
        <v>1</v>
      </c>
      <c r="I824" s="137"/>
      <c r="J824" s="138">
        <f>ROUND(I824*H824,2)</f>
        <v>0</v>
      </c>
      <c r="K824" s="134" t="s">
        <v>143</v>
      </c>
      <c r="L824" s="32"/>
      <c r="M824" s="139" t="s">
        <v>1</v>
      </c>
      <c r="N824" s="140" t="s">
        <v>43</v>
      </c>
      <c r="P824" s="141">
        <f>O824*H824</f>
        <v>0</v>
      </c>
      <c r="Q824" s="141">
        <v>0</v>
      </c>
      <c r="R824" s="141">
        <f>Q824*H824</f>
        <v>0</v>
      </c>
      <c r="S824" s="141">
        <v>0</v>
      </c>
      <c r="T824" s="142">
        <f>S824*H824</f>
        <v>0</v>
      </c>
      <c r="AR824" s="143" t="s">
        <v>283</v>
      </c>
      <c r="AT824" s="143" t="s">
        <v>139</v>
      </c>
      <c r="AU824" s="143" t="s">
        <v>145</v>
      </c>
      <c r="AY824" s="17" t="s">
        <v>136</v>
      </c>
      <c r="BE824" s="144">
        <f>IF(N824="základní",J824,0)</f>
        <v>0</v>
      </c>
      <c r="BF824" s="144">
        <f>IF(N824="snížená",J824,0)</f>
        <v>0</v>
      </c>
      <c r="BG824" s="144">
        <f>IF(N824="zákl. přenesená",J824,0)</f>
        <v>0</v>
      </c>
      <c r="BH824" s="144">
        <f>IF(N824="sníž. přenesená",J824,0)</f>
        <v>0</v>
      </c>
      <c r="BI824" s="144">
        <f>IF(N824="nulová",J824,0)</f>
        <v>0</v>
      </c>
      <c r="BJ824" s="17" t="s">
        <v>145</v>
      </c>
      <c r="BK824" s="144">
        <f>ROUND(I824*H824,2)</f>
        <v>0</v>
      </c>
      <c r="BL824" s="17" t="s">
        <v>283</v>
      </c>
      <c r="BM824" s="143" t="s">
        <v>776</v>
      </c>
    </row>
    <row r="825" spans="2:65" s="12" customFormat="1" ht="11.25">
      <c r="B825" s="145"/>
      <c r="D825" s="146" t="s">
        <v>147</v>
      </c>
      <c r="E825" s="147" t="s">
        <v>1</v>
      </c>
      <c r="F825" s="148" t="s">
        <v>777</v>
      </c>
      <c r="H825" s="149">
        <v>1</v>
      </c>
      <c r="I825" s="150"/>
      <c r="L825" s="145"/>
      <c r="M825" s="151"/>
      <c r="T825" s="152"/>
      <c r="AT825" s="147" t="s">
        <v>147</v>
      </c>
      <c r="AU825" s="147" t="s">
        <v>145</v>
      </c>
      <c r="AV825" s="12" t="s">
        <v>145</v>
      </c>
      <c r="AW825" s="12" t="s">
        <v>33</v>
      </c>
      <c r="AX825" s="12" t="s">
        <v>85</v>
      </c>
      <c r="AY825" s="147" t="s">
        <v>136</v>
      </c>
    </row>
    <row r="826" spans="2:65" s="1" customFormat="1" ht="16.5" customHeight="1">
      <c r="B826" s="32"/>
      <c r="C826" s="132" t="s">
        <v>778</v>
      </c>
      <c r="D826" s="132" t="s">
        <v>139</v>
      </c>
      <c r="E826" s="133" t="s">
        <v>774</v>
      </c>
      <c r="F826" s="134" t="s">
        <v>775</v>
      </c>
      <c r="G826" s="135" t="s">
        <v>515</v>
      </c>
      <c r="H826" s="136">
        <v>8</v>
      </c>
      <c r="I826" s="137"/>
      <c r="J826" s="138">
        <f>ROUND(I826*H826,2)</f>
        <v>0</v>
      </c>
      <c r="K826" s="134" t="s">
        <v>143</v>
      </c>
      <c r="L826" s="32"/>
      <c r="M826" s="139" t="s">
        <v>1</v>
      </c>
      <c r="N826" s="140" t="s">
        <v>43</v>
      </c>
      <c r="P826" s="141">
        <f>O826*H826</f>
        <v>0</v>
      </c>
      <c r="Q826" s="141">
        <v>0</v>
      </c>
      <c r="R826" s="141">
        <f>Q826*H826</f>
        <v>0</v>
      </c>
      <c r="S826" s="141">
        <v>0</v>
      </c>
      <c r="T826" s="142">
        <f>S826*H826</f>
        <v>0</v>
      </c>
      <c r="AR826" s="143" t="s">
        <v>283</v>
      </c>
      <c r="AT826" s="143" t="s">
        <v>139</v>
      </c>
      <c r="AU826" s="143" t="s">
        <v>145</v>
      </c>
      <c r="AY826" s="17" t="s">
        <v>136</v>
      </c>
      <c r="BE826" s="144">
        <f>IF(N826="základní",J826,0)</f>
        <v>0</v>
      </c>
      <c r="BF826" s="144">
        <f>IF(N826="snížená",J826,0)</f>
        <v>0</v>
      </c>
      <c r="BG826" s="144">
        <f>IF(N826="zákl. přenesená",J826,0)</f>
        <v>0</v>
      </c>
      <c r="BH826" s="144">
        <f>IF(N826="sníž. přenesená",J826,0)</f>
        <v>0</v>
      </c>
      <c r="BI826" s="144">
        <f>IF(N826="nulová",J826,0)</f>
        <v>0</v>
      </c>
      <c r="BJ826" s="17" t="s">
        <v>145</v>
      </c>
      <c r="BK826" s="144">
        <f>ROUND(I826*H826,2)</f>
        <v>0</v>
      </c>
      <c r="BL826" s="17" t="s">
        <v>283</v>
      </c>
      <c r="BM826" s="143" t="s">
        <v>779</v>
      </c>
    </row>
    <row r="827" spans="2:65" s="12" customFormat="1" ht="11.25">
      <c r="B827" s="145"/>
      <c r="D827" s="146" t="s">
        <v>147</v>
      </c>
      <c r="E827" s="147" t="s">
        <v>1</v>
      </c>
      <c r="F827" s="148" t="s">
        <v>780</v>
      </c>
      <c r="H827" s="149">
        <v>6</v>
      </c>
      <c r="I827" s="150"/>
      <c r="L827" s="145"/>
      <c r="M827" s="151"/>
      <c r="T827" s="152"/>
      <c r="AT827" s="147" t="s">
        <v>147</v>
      </c>
      <c r="AU827" s="147" t="s">
        <v>145</v>
      </c>
      <c r="AV827" s="12" t="s">
        <v>145</v>
      </c>
      <c r="AW827" s="12" t="s">
        <v>33</v>
      </c>
      <c r="AX827" s="12" t="s">
        <v>77</v>
      </c>
      <c r="AY827" s="147" t="s">
        <v>136</v>
      </c>
    </row>
    <row r="828" spans="2:65" s="12" customFormat="1" ht="11.25">
      <c r="B828" s="145"/>
      <c r="D828" s="146" t="s">
        <v>147</v>
      </c>
      <c r="E828" s="147" t="s">
        <v>1</v>
      </c>
      <c r="F828" s="148" t="s">
        <v>781</v>
      </c>
      <c r="H828" s="149">
        <v>2</v>
      </c>
      <c r="I828" s="150"/>
      <c r="L828" s="145"/>
      <c r="M828" s="151"/>
      <c r="T828" s="152"/>
      <c r="AT828" s="147" t="s">
        <v>147</v>
      </c>
      <c r="AU828" s="147" t="s">
        <v>145</v>
      </c>
      <c r="AV828" s="12" t="s">
        <v>145</v>
      </c>
      <c r="AW828" s="12" t="s">
        <v>33</v>
      </c>
      <c r="AX828" s="12" t="s">
        <v>77</v>
      </c>
      <c r="AY828" s="147" t="s">
        <v>136</v>
      </c>
    </row>
    <row r="829" spans="2:65" s="13" customFormat="1" ht="11.25">
      <c r="B829" s="153"/>
      <c r="D829" s="146" t="s">
        <v>147</v>
      </c>
      <c r="E829" s="154" t="s">
        <v>1</v>
      </c>
      <c r="F829" s="155" t="s">
        <v>150</v>
      </c>
      <c r="H829" s="156">
        <v>8</v>
      </c>
      <c r="I829" s="157"/>
      <c r="L829" s="153"/>
      <c r="M829" s="158"/>
      <c r="T829" s="159"/>
      <c r="AT829" s="154" t="s">
        <v>147</v>
      </c>
      <c r="AU829" s="154" t="s">
        <v>145</v>
      </c>
      <c r="AV829" s="13" t="s">
        <v>144</v>
      </c>
      <c r="AW829" s="13" t="s">
        <v>33</v>
      </c>
      <c r="AX829" s="13" t="s">
        <v>85</v>
      </c>
      <c r="AY829" s="154" t="s">
        <v>136</v>
      </c>
    </row>
    <row r="830" spans="2:65" s="1" customFormat="1" ht="24.2" customHeight="1">
      <c r="B830" s="32"/>
      <c r="C830" s="160" t="s">
        <v>782</v>
      </c>
      <c r="D830" s="160" t="s">
        <v>151</v>
      </c>
      <c r="E830" s="161" t="s">
        <v>783</v>
      </c>
      <c r="F830" s="162" t="s">
        <v>784</v>
      </c>
      <c r="G830" s="163" t="s">
        <v>515</v>
      </c>
      <c r="H830" s="164">
        <v>8</v>
      </c>
      <c r="I830" s="165"/>
      <c r="J830" s="166">
        <f>ROUND(I830*H830,2)</f>
        <v>0</v>
      </c>
      <c r="K830" s="162" t="s">
        <v>1</v>
      </c>
      <c r="L830" s="167"/>
      <c r="M830" s="168" t="s">
        <v>1</v>
      </c>
      <c r="N830" s="169" t="s">
        <v>43</v>
      </c>
      <c r="P830" s="141">
        <f>O830*H830</f>
        <v>0</v>
      </c>
      <c r="Q830" s="141">
        <v>1E-3</v>
      </c>
      <c r="R830" s="141">
        <f>Q830*H830</f>
        <v>8.0000000000000002E-3</v>
      </c>
      <c r="S830" s="141">
        <v>0</v>
      </c>
      <c r="T830" s="142">
        <f>S830*H830</f>
        <v>0</v>
      </c>
      <c r="AR830" s="143" t="s">
        <v>473</v>
      </c>
      <c r="AT830" s="143" t="s">
        <v>151</v>
      </c>
      <c r="AU830" s="143" t="s">
        <v>145</v>
      </c>
      <c r="AY830" s="17" t="s">
        <v>136</v>
      </c>
      <c r="BE830" s="144">
        <f>IF(N830="základní",J830,0)</f>
        <v>0</v>
      </c>
      <c r="BF830" s="144">
        <f>IF(N830="snížená",J830,0)</f>
        <v>0</v>
      </c>
      <c r="BG830" s="144">
        <f>IF(N830="zákl. přenesená",J830,0)</f>
        <v>0</v>
      </c>
      <c r="BH830" s="144">
        <f>IF(N830="sníž. přenesená",J830,0)</f>
        <v>0</v>
      </c>
      <c r="BI830" s="144">
        <f>IF(N830="nulová",J830,0)</f>
        <v>0</v>
      </c>
      <c r="BJ830" s="17" t="s">
        <v>145</v>
      </c>
      <c r="BK830" s="144">
        <f>ROUND(I830*H830,2)</f>
        <v>0</v>
      </c>
      <c r="BL830" s="17" t="s">
        <v>283</v>
      </c>
      <c r="BM830" s="143" t="s">
        <v>785</v>
      </c>
    </row>
    <row r="831" spans="2:65" s="1" customFormat="1" ht="16.5" customHeight="1">
      <c r="B831" s="32"/>
      <c r="C831" s="132" t="s">
        <v>786</v>
      </c>
      <c r="D831" s="132" t="s">
        <v>139</v>
      </c>
      <c r="E831" s="133" t="s">
        <v>787</v>
      </c>
      <c r="F831" s="134" t="s">
        <v>788</v>
      </c>
      <c r="G831" s="135" t="s">
        <v>515</v>
      </c>
      <c r="H831" s="136">
        <v>8</v>
      </c>
      <c r="I831" s="137"/>
      <c r="J831" s="138">
        <f>ROUND(I831*H831,2)</f>
        <v>0</v>
      </c>
      <c r="K831" s="134" t="s">
        <v>143</v>
      </c>
      <c r="L831" s="32"/>
      <c r="M831" s="139" t="s">
        <v>1</v>
      </c>
      <c r="N831" s="140" t="s">
        <v>43</v>
      </c>
      <c r="P831" s="141">
        <f>O831*H831</f>
        <v>0</v>
      </c>
      <c r="Q831" s="141">
        <v>0</v>
      </c>
      <c r="R831" s="141">
        <f>Q831*H831</f>
        <v>0</v>
      </c>
      <c r="S831" s="141">
        <v>0</v>
      </c>
      <c r="T831" s="142">
        <f>S831*H831</f>
        <v>0</v>
      </c>
      <c r="AR831" s="143" t="s">
        <v>283</v>
      </c>
      <c r="AT831" s="143" t="s">
        <v>139</v>
      </c>
      <c r="AU831" s="143" t="s">
        <v>145</v>
      </c>
      <c r="AY831" s="17" t="s">
        <v>136</v>
      </c>
      <c r="BE831" s="144">
        <f>IF(N831="základní",J831,0)</f>
        <v>0</v>
      </c>
      <c r="BF831" s="144">
        <f>IF(N831="snížená",J831,0)</f>
        <v>0</v>
      </c>
      <c r="BG831" s="144">
        <f>IF(N831="zákl. přenesená",J831,0)</f>
        <v>0</v>
      </c>
      <c r="BH831" s="144">
        <f>IF(N831="sníž. přenesená",J831,0)</f>
        <v>0</v>
      </c>
      <c r="BI831" s="144">
        <f>IF(N831="nulová",J831,0)</f>
        <v>0</v>
      </c>
      <c r="BJ831" s="17" t="s">
        <v>145</v>
      </c>
      <c r="BK831" s="144">
        <f>ROUND(I831*H831,2)</f>
        <v>0</v>
      </c>
      <c r="BL831" s="17" t="s">
        <v>283</v>
      </c>
      <c r="BM831" s="143" t="s">
        <v>789</v>
      </c>
    </row>
    <row r="832" spans="2:65" s="12" customFormat="1" ht="11.25">
      <c r="B832" s="145"/>
      <c r="D832" s="146" t="s">
        <v>147</v>
      </c>
      <c r="E832" s="147" t="s">
        <v>1</v>
      </c>
      <c r="F832" s="148" t="s">
        <v>790</v>
      </c>
      <c r="H832" s="149">
        <v>8</v>
      </c>
      <c r="I832" s="150"/>
      <c r="L832" s="145"/>
      <c r="M832" s="151"/>
      <c r="T832" s="152"/>
      <c r="AT832" s="147" t="s">
        <v>147</v>
      </c>
      <c r="AU832" s="147" t="s">
        <v>145</v>
      </c>
      <c r="AV832" s="12" t="s">
        <v>145</v>
      </c>
      <c r="AW832" s="12" t="s">
        <v>33</v>
      </c>
      <c r="AX832" s="12" t="s">
        <v>85</v>
      </c>
      <c r="AY832" s="147" t="s">
        <v>136</v>
      </c>
    </row>
    <row r="833" spans="2:65" s="1" customFormat="1" ht="44.25" customHeight="1">
      <c r="B833" s="32"/>
      <c r="C833" s="160" t="s">
        <v>791</v>
      </c>
      <c r="D833" s="160" t="s">
        <v>151</v>
      </c>
      <c r="E833" s="161" t="s">
        <v>792</v>
      </c>
      <c r="F833" s="162" t="s">
        <v>793</v>
      </c>
      <c r="G833" s="163" t="s">
        <v>515</v>
      </c>
      <c r="H833" s="164">
        <v>8</v>
      </c>
      <c r="I833" s="165"/>
      <c r="J833" s="166">
        <f>ROUND(I833*H833,2)</f>
        <v>0</v>
      </c>
      <c r="K833" s="162" t="s">
        <v>1</v>
      </c>
      <c r="L833" s="167"/>
      <c r="M833" s="168" t="s">
        <v>1</v>
      </c>
      <c r="N833" s="169" t="s">
        <v>43</v>
      </c>
      <c r="P833" s="141">
        <f>O833*H833</f>
        <v>0</v>
      </c>
      <c r="Q833" s="141">
        <v>7.0000000000000001E-3</v>
      </c>
      <c r="R833" s="141">
        <f>Q833*H833</f>
        <v>5.6000000000000001E-2</v>
      </c>
      <c r="S833" s="141">
        <v>0</v>
      </c>
      <c r="T833" s="142">
        <f>S833*H833</f>
        <v>0</v>
      </c>
      <c r="AR833" s="143" t="s">
        <v>473</v>
      </c>
      <c r="AT833" s="143" t="s">
        <v>151</v>
      </c>
      <c r="AU833" s="143" t="s">
        <v>145</v>
      </c>
      <c r="AY833" s="17" t="s">
        <v>136</v>
      </c>
      <c r="BE833" s="144">
        <f>IF(N833="základní",J833,0)</f>
        <v>0</v>
      </c>
      <c r="BF833" s="144">
        <f>IF(N833="snížená",J833,0)</f>
        <v>0</v>
      </c>
      <c r="BG833" s="144">
        <f>IF(N833="zákl. přenesená",J833,0)</f>
        <v>0</v>
      </c>
      <c r="BH833" s="144">
        <f>IF(N833="sníž. přenesená",J833,0)</f>
        <v>0</v>
      </c>
      <c r="BI833" s="144">
        <f>IF(N833="nulová",J833,0)</f>
        <v>0</v>
      </c>
      <c r="BJ833" s="17" t="s">
        <v>145</v>
      </c>
      <c r="BK833" s="144">
        <f>ROUND(I833*H833,2)</f>
        <v>0</v>
      </c>
      <c r="BL833" s="17" t="s">
        <v>283</v>
      </c>
      <c r="BM833" s="143" t="s">
        <v>794</v>
      </c>
    </row>
    <row r="834" spans="2:65" s="1" customFormat="1" ht="16.5" customHeight="1">
      <c r="B834" s="32"/>
      <c r="C834" s="132" t="s">
        <v>795</v>
      </c>
      <c r="D834" s="132" t="s">
        <v>139</v>
      </c>
      <c r="E834" s="133" t="s">
        <v>796</v>
      </c>
      <c r="F834" s="134" t="s">
        <v>797</v>
      </c>
      <c r="G834" s="135" t="s">
        <v>515</v>
      </c>
      <c r="H834" s="136">
        <v>8</v>
      </c>
      <c r="I834" s="137"/>
      <c r="J834" s="138">
        <f>ROUND(I834*H834,2)</f>
        <v>0</v>
      </c>
      <c r="K834" s="134" t="s">
        <v>1</v>
      </c>
      <c r="L834" s="32"/>
      <c r="M834" s="139" t="s">
        <v>1</v>
      </c>
      <c r="N834" s="140" t="s">
        <v>43</v>
      </c>
      <c r="P834" s="141">
        <f>O834*H834</f>
        <v>0</v>
      </c>
      <c r="Q834" s="141">
        <v>0</v>
      </c>
      <c r="R834" s="141">
        <f>Q834*H834</f>
        <v>0</v>
      </c>
      <c r="S834" s="141">
        <v>0</v>
      </c>
      <c r="T834" s="142">
        <f>S834*H834</f>
        <v>0</v>
      </c>
      <c r="AR834" s="143" t="s">
        <v>283</v>
      </c>
      <c r="AT834" s="143" t="s">
        <v>139</v>
      </c>
      <c r="AU834" s="143" t="s">
        <v>145</v>
      </c>
      <c r="AY834" s="17" t="s">
        <v>136</v>
      </c>
      <c r="BE834" s="144">
        <f>IF(N834="základní",J834,0)</f>
        <v>0</v>
      </c>
      <c r="BF834" s="144">
        <f>IF(N834="snížená",J834,0)</f>
        <v>0</v>
      </c>
      <c r="BG834" s="144">
        <f>IF(N834="zákl. přenesená",J834,0)</f>
        <v>0</v>
      </c>
      <c r="BH834" s="144">
        <f>IF(N834="sníž. přenesená",J834,0)</f>
        <v>0</v>
      </c>
      <c r="BI834" s="144">
        <f>IF(N834="nulová",J834,0)</f>
        <v>0</v>
      </c>
      <c r="BJ834" s="17" t="s">
        <v>145</v>
      </c>
      <c r="BK834" s="144">
        <f>ROUND(I834*H834,2)</f>
        <v>0</v>
      </c>
      <c r="BL834" s="17" t="s">
        <v>283</v>
      </c>
      <c r="BM834" s="143" t="s">
        <v>798</v>
      </c>
    </row>
    <row r="835" spans="2:65" s="12" customFormat="1" ht="11.25">
      <c r="B835" s="145"/>
      <c r="D835" s="146" t="s">
        <v>147</v>
      </c>
      <c r="E835" s="147" t="s">
        <v>1</v>
      </c>
      <c r="F835" s="148" t="s">
        <v>799</v>
      </c>
      <c r="H835" s="149">
        <v>8</v>
      </c>
      <c r="I835" s="150"/>
      <c r="L835" s="145"/>
      <c r="M835" s="151"/>
      <c r="T835" s="152"/>
      <c r="AT835" s="147" t="s">
        <v>147</v>
      </c>
      <c r="AU835" s="147" t="s">
        <v>145</v>
      </c>
      <c r="AV835" s="12" t="s">
        <v>145</v>
      </c>
      <c r="AW835" s="12" t="s">
        <v>33</v>
      </c>
      <c r="AX835" s="12" t="s">
        <v>85</v>
      </c>
      <c r="AY835" s="147" t="s">
        <v>136</v>
      </c>
    </row>
    <row r="836" spans="2:65" s="1" customFormat="1" ht="37.9" customHeight="1">
      <c r="B836" s="32"/>
      <c r="C836" s="160" t="s">
        <v>800</v>
      </c>
      <c r="D836" s="160" t="s">
        <v>151</v>
      </c>
      <c r="E836" s="161" t="s">
        <v>801</v>
      </c>
      <c r="F836" s="162" t="s">
        <v>802</v>
      </c>
      <c r="G836" s="163" t="s">
        <v>515</v>
      </c>
      <c r="H836" s="164">
        <v>8</v>
      </c>
      <c r="I836" s="165"/>
      <c r="J836" s="166">
        <f>ROUND(I836*H836,2)</f>
        <v>0</v>
      </c>
      <c r="K836" s="162" t="s">
        <v>1</v>
      </c>
      <c r="L836" s="167"/>
      <c r="M836" s="168" t="s">
        <v>1</v>
      </c>
      <c r="N836" s="169" t="s">
        <v>43</v>
      </c>
      <c r="P836" s="141">
        <f>O836*H836</f>
        <v>0</v>
      </c>
      <c r="Q836" s="141">
        <v>8.0000000000000004E-4</v>
      </c>
      <c r="R836" s="141">
        <f>Q836*H836</f>
        <v>6.4000000000000003E-3</v>
      </c>
      <c r="S836" s="141">
        <v>0</v>
      </c>
      <c r="T836" s="142">
        <f>S836*H836</f>
        <v>0</v>
      </c>
      <c r="AR836" s="143" t="s">
        <v>473</v>
      </c>
      <c r="AT836" s="143" t="s">
        <v>151</v>
      </c>
      <c r="AU836" s="143" t="s">
        <v>145</v>
      </c>
      <c r="AY836" s="17" t="s">
        <v>136</v>
      </c>
      <c r="BE836" s="144">
        <f>IF(N836="základní",J836,0)</f>
        <v>0</v>
      </c>
      <c r="BF836" s="144">
        <f>IF(N836="snížená",J836,0)</f>
        <v>0</v>
      </c>
      <c r="BG836" s="144">
        <f>IF(N836="zákl. přenesená",J836,0)</f>
        <v>0</v>
      </c>
      <c r="BH836" s="144">
        <f>IF(N836="sníž. přenesená",J836,0)</f>
        <v>0</v>
      </c>
      <c r="BI836" s="144">
        <f>IF(N836="nulová",J836,0)</f>
        <v>0</v>
      </c>
      <c r="BJ836" s="17" t="s">
        <v>145</v>
      </c>
      <c r="BK836" s="144">
        <f>ROUND(I836*H836,2)</f>
        <v>0</v>
      </c>
      <c r="BL836" s="17" t="s">
        <v>283</v>
      </c>
      <c r="BM836" s="143" t="s">
        <v>803</v>
      </c>
    </row>
    <row r="837" spans="2:65" s="1" customFormat="1" ht="16.5" customHeight="1">
      <c r="B837" s="32"/>
      <c r="C837" s="132" t="s">
        <v>804</v>
      </c>
      <c r="D837" s="132" t="s">
        <v>139</v>
      </c>
      <c r="E837" s="133" t="s">
        <v>805</v>
      </c>
      <c r="F837" s="134" t="s">
        <v>806</v>
      </c>
      <c r="G837" s="135" t="s">
        <v>515</v>
      </c>
      <c r="H837" s="136">
        <v>8</v>
      </c>
      <c r="I837" s="137"/>
      <c r="J837" s="138">
        <f>ROUND(I837*H837,2)</f>
        <v>0</v>
      </c>
      <c r="K837" s="134" t="s">
        <v>1</v>
      </c>
      <c r="L837" s="32"/>
      <c r="M837" s="139" t="s">
        <v>1</v>
      </c>
      <c r="N837" s="140" t="s">
        <v>43</v>
      </c>
      <c r="P837" s="141">
        <f>O837*H837</f>
        <v>0</v>
      </c>
      <c r="Q837" s="141">
        <v>0</v>
      </c>
      <c r="R837" s="141">
        <f>Q837*H837</f>
        <v>0</v>
      </c>
      <c r="S837" s="141">
        <v>0</v>
      </c>
      <c r="T837" s="142">
        <f>S837*H837</f>
        <v>0</v>
      </c>
      <c r="AR837" s="143" t="s">
        <v>283</v>
      </c>
      <c r="AT837" s="143" t="s">
        <v>139</v>
      </c>
      <c r="AU837" s="143" t="s">
        <v>145</v>
      </c>
      <c r="AY837" s="17" t="s">
        <v>136</v>
      </c>
      <c r="BE837" s="144">
        <f>IF(N837="základní",J837,0)</f>
        <v>0</v>
      </c>
      <c r="BF837" s="144">
        <f>IF(N837="snížená",J837,0)</f>
        <v>0</v>
      </c>
      <c r="BG837" s="144">
        <f>IF(N837="zákl. přenesená",J837,0)</f>
        <v>0</v>
      </c>
      <c r="BH837" s="144">
        <f>IF(N837="sníž. přenesená",J837,0)</f>
        <v>0</v>
      </c>
      <c r="BI837" s="144">
        <f>IF(N837="nulová",J837,0)</f>
        <v>0</v>
      </c>
      <c r="BJ837" s="17" t="s">
        <v>145</v>
      </c>
      <c r="BK837" s="144">
        <f>ROUND(I837*H837,2)</f>
        <v>0</v>
      </c>
      <c r="BL837" s="17" t="s">
        <v>283</v>
      </c>
      <c r="BM837" s="143" t="s">
        <v>807</v>
      </c>
    </row>
    <row r="838" spans="2:65" s="12" customFormat="1" ht="11.25">
      <c r="B838" s="145"/>
      <c r="D838" s="146" t="s">
        <v>147</v>
      </c>
      <c r="E838" s="147" t="s">
        <v>1</v>
      </c>
      <c r="F838" s="148" t="s">
        <v>808</v>
      </c>
      <c r="H838" s="149">
        <v>8</v>
      </c>
      <c r="I838" s="150"/>
      <c r="L838" s="145"/>
      <c r="M838" s="151"/>
      <c r="T838" s="152"/>
      <c r="AT838" s="147" t="s">
        <v>147</v>
      </c>
      <c r="AU838" s="147" t="s">
        <v>145</v>
      </c>
      <c r="AV838" s="12" t="s">
        <v>145</v>
      </c>
      <c r="AW838" s="12" t="s">
        <v>33</v>
      </c>
      <c r="AX838" s="12" t="s">
        <v>85</v>
      </c>
      <c r="AY838" s="147" t="s">
        <v>136</v>
      </c>
    </row>
    <row r="839" spans="2:65" s="1" customFormat="1" ht="16.5" customHeight="1">
      <c r="B839" s="32"/>
      <c r="C839" s="160" t="s">
        <v>809</v>
      </c>
      <c r="D839" s="160" t="s">
        <v>151</v>
      </c>
      <c r="E839" s="161" t="s">
        <v>810</v>
      </c>
      <c r="F839" s="162" t="s">
        <v>811</v>
      </c>
      <c r="G839" s="163" t="s">
        <v>515</v>
      </c>
      <c r="H839" s="164">
        <v>8</v>
      </c>
      <c r="I839" s="165"/>
      <c r="J839" s="166">
        <f>ROUND(I839*H839,2)</f>
        <v>0</v>
      </c>
      <c r="K839" s="162" t="s">
        <v>1</v>
      </c>
      <c r="L839" s="167"/>
      <c r="M839" s="168" t="s">
        <v>1</v>
      </c>
      <c r="N839" s="169" t="s">
        <v>43</v>
      </c>
      <c r="P839" s="141">
        <f>O839*H839</f>
        <v>0</v>
      </c>
      <c r="Q839" s="141">
        <v>5.0000000000000001E-4</v>
      </c>
      <c r="R839" s="141">
        <f>Q839*H839</f>
        <v>4.0000000000000001E-3</v>
      </c>
      <c r="S839" s="141">
        <v>0</v>
      </c>
      <c r="T839" s="142">
        <f>S839*H839</f>
        <v>0</v>
      </c>
      <c r="AR839" s="143" t="s">
        <v>473</v>
      </c>
      <c r="AT839" s="143" t="s">
        <v>151</v>
      </c>
      <c r="AU839" s="143" t="s">
        <v>145</v>
      </c>
      <c r="AY839" s="17" t="s">
        <v>136</v>
      </c>
      <c r="BE839" s="144">
        <f>IF(N839="základní",J839,0)</f>
        <v>0</v>
      </c>
      <c r="BF839" s="144">
        <f>IF(N839="snížená",J839,0)</f>
        <v>0</v>
      </c>
      <c r="BG839" s="144">
        <f>IF(N839="zákl. přenesená",J839,0)</f>
        <v>0</v>
      </c>
      <c r="BH839" s="144">
        <f>IF(N839="sníž. přenesená",J839,0)</f>
        <v>0</v>
      </c>
      <c r="BI839" s="144">
        <f>IF(N839="nulová",J839,0)</f>
        <v>0</v>
      </c>
      <c r="BJ839" s="17" t="s">
        <v>145</v>
      </c>
      <c r="BK839" s="144">
        <f>ROUND(I839*H839,2)</f>
        <v>0</v>
      </c>
      <c r="BL839" s="17" t="s">
        <v>283</v>
      </c>
      <c r="BM839" s="143" t="s">
        <v>812</v>
      </c>
    </row>
    <row r="840" spans="2:65" s="1" customFormat="1" ht="16.5" customHeight="1">
      <c r="B840" s="32"/>
      <c r="C840" s="132" t="s">
        <v>813</v>
      </c>
      <c r="D840" s="132" t="s">
        <v>139</v>
      </c>
      <c r="E840" s="133" t="s">
        <v>814</v>
      </c>
      <c r="F840" s="134" t="s">
        <v>815</v>
      </c>
      <c r="G840" s="135" t="s">
        <v>515</v>
      </c>
      <c r="H840" s="136">
        <v>15</v>
      </c>
      <c r="I840" s="137"/>
      <c r="J840" s="138">
        <f>ROUND(I840*H840,2)</f>
        <v>0</v>
      </c>
      <c r="K840" s="134" t="s">
        <v>1</v>
      </c>
      <c r="L840" s="32"/>
      <c r="M840" s="139" t="s">
        <v>1</v>
      </c>
      <c r="N840" s="140" t="s">
        <v>43</v>
      </c>
      <c r="P840" s="141">
        <f>O840*H840</f>
        <v>0</v>
      </c>
      <c r="Q840" s="141">
        <v>0</v>
      </c>
      <c r="R840" s="141">
        <f>Q840*H840</f>
        <v>0</v>
      </c>
      <c r="S840" s="141">
        <v>0</v>
      </c>
      <c r="T840" s="142">
        <f>S840*H840</f>
        <v>0</v>
      </c>
      <c r="AR840" s="143" t="s">
        <v>283</v>
      </c>
      <c r="AT840" s="143" t="s">
        <v>139</v>
      </c>
      <c r="AU840" s="143" t="s">
        <v>145</v>
      </c>
      <c r="AY840" s="17" t="s">
        <v>136</v>
      </c>
      <c r="BE840" s="144">
        <f>IF(N840="základní",J840,0)</f>
        <v>0</v>
      </c>
      <c r="BF840" s="144">
        <f>IF(N840="snížená",J840,0)</f>
        <v>0</v>
      </c>
      <c r="BG840" s="144">
        <f>IF(N840="zákl. přenesená",J840,0)</f>
        <v>0</v>
      </c>
      <c r="BH840" s="144">
        <f>IF(N840="sníž. přenesená",J840,0)</f>
        <v>0</v>
      </c>
      <c r="BI840" s="144">
        <f>IF(N840="nulová",J840,0)</f>
        <v>0</v>
      </c>
      <c r="BJ840" s="17" t="s">
        <v>145</v>
      </c>
      <c r="BK840" s="144">
        <f>ROUND(I840*H840,2)</f>
        <v>0</v>
      </c>
      <c r="BL840" s="17" t="s">
        <v>283</v>
      </c>
      <c r="BM840" s="143" t="s">
        <v>816</v>
      </c>
    </row>
    <row r="841" spans="2:65" s="12" customFormat="1" ht="11.25">
      <c r="B841" s="145"/>
      <c r="D841" s="146" t="s">
        <v>147</v>
      </c>
      <c r="E841" s="147" t="s">
        <v>1</v>
      </c>
      <c r="F841" s="148" t="s">
        <v>817</v>
      </c>
      <c r="H841" s="149">
        <v>15</v>
      </c>
      <c r="I841" s="150"/>
      <c r="L841" s="145"/>
      <c r="M841" s="151"/>
      <c r="T841" s="152"/>
      <c r="AT841" s="147" t="s">
        <v>147</v>
      </c>
      <c r="AU841" s="147" t="s">
        <v>145</v>
      </c>
      <c r="AV841" s="12" t="s">
        <v>145</v>
      </c>
      <c r="AW841" s="12" t="s">
        <v>33</v>
      </c>
      <c r="AX841" s="12" t="s">
        <v>85</v>
      </c>
      <c r="AY841" s="147" t="s">
        <v>136</v>
      </c>
    </row>
    <row r="842" spans="2:65" s="1" customFormat="1" ht="24.2" customHeight="1">
      <c r="B842" s="32"/>
      <c r="C842" s="160" t="s">
        <v>818</v>
      </c>
      <c r="D842" s="160" t="s">
        <v>151</v>
      </c>
      <c r="E842" s="161" t="s">
        <v>819</v>
      </c>
      <c r="F842" s="162" t="s">
        <v>820</v>
      </c>
      <c r="G842" s="163" t="s">
        <v>515</v>
      </c>
      <c r="H842" s="164">
        <v>15</v>
      </c>
      <c r="I842" s="165"/>
      <c r="J842" s="166">
        <f>ROUND(I842*H842,2)</f>
        <v>0</v>
      </c>
      <c r="K842" s="162" t="s">
        <v>1</v>
      </c>
      <c r="L842" s="167"/>
      <c r="M842" s="168" t="s">
        <v>1</v>
      </c>
      <c r="N842" s="169" t="s">
        <v>43</v>
      </c>
      <c r="P842" s="141">
        <f>O842*H842</f>
        <v>0</v>
      </c>
      <c r="Q842" s="141">
        <v>1E-3</v>
      </c>
      <c r="R842" s="141">
        <f>Q842*H842</f>
        <v>1.4999999999999999E-2</v>
      </c>
      <c r="S842" s="141">
        <v>0</v>
      </c>
      <c r="T842" s="142">
        <f>S842*H842</f>
        <v>0</v>
      </c>
      <c r="AR842" s="143" t="s">
        <v>473</v>
      </c>
      <c r="AT842" s="143" t="s">
        <v>151</v>
      </c>
      <c r="AU842" s="143" t="s">
        <v>145</v>
      </c>
      <c r="AY842" s="17" t="s">
        <v>136</v>
      </c>
      <c r="BE842" s="144">
        <f>IF(N842="základní",J842,0)</f>
        <v>0</v>
      </c>
      <c r="BF842" s="144">
        <f>IF(N842="snížená",J842,0)</f>
        <v>0</v>
      </c>
      <c r="BG842" s="144">
        <f>IF(N842="zákl. přenesená",J842,0)</f>
        <v>0</v>
      </c>
      <c r="BH842" s="144">
        <f>IF(N842="sníž. přenesená",J842,0)</f>
        <v>0</v>
      </c>
      <c r="BI842" s="144">
        <f>IF(N842="nulová",J842,0)</f>
        <v>0</v>
      </c>
      <c r="BJ842" s="17" t="s">
        <v>145</v>
      </c>
      <c r="BK842" s="144">
        <f>ROUND(I842*H842,2)</f>
        <v>0</v>
      </c>
      <c r="BL842" s="17" t="s">
        <v>283</v>
      </c>
      <c r="BM842" s="143" t="s">
        <v>821</v>
      </c>
    </row>
    <row r="843" spans="2:65" s="1" customFormat="1" ht="24.2" customHeight="1">
      <c r="B843" s="32"/>
      <c r="C843" s="132" t="s">
        <v>822</v>
      </c>
      <c r="D843" s="132" t="s">
        <v>139</v>
      </c>
      <c r="E843" s="133" t="s">
        <v>823</v>
      </c>
      <c r="F843" s="134" t="s">
        <v>824</v>
      </c>
      <c r="G843" s="135" t="s">
        <v>515</v>
      </c>
      <c r="H843" s="136">
        <v>36</v>
      </c>
      <c r="I843" s="137"/>
      <c r="J843" s="138">
        <f>ROUND(I843*H843,2)</f>
        <v>0</v>
      </c>
      <c r="K843" s="134" t="s">
        <v>1</v>
      </c>
      <c r="L843" s="32"/>
      <c r="M843" s="139" t="s">
        <v>1</v>
      </c>
      <c r="N843" s="140" t="s">
        <v>43</v>
      </c>
      <c r="P843" s="141">
        <f>O843*H843</f>
        <v>0</v>
      </c>
      <c r="Q843" s="141">
        <v>0</v>
      </c>
      <c r="R843" s="141">
        <f>Q843*H843</f>
        <v>0</v>
      </c>
      <c r="S843" s="141">
        <v>3.3999999999999998E-3</v>
      </c>
      <c r="T843" s="142">
        <f>S843*H843</f>
        <v>0.12239999999999999</v>
      </c>
      <c r="AR843" s="143" t="s">
        <v>283</v>
      </c>
      <c r="AT843" s="143" t="s">
        <v>139</v>
      </c>
      <c r="AU843" s="143" t="s">
        <v>145</v>
      </c>
      <c r="AY843" s="17" t="s">
        <v>136</v>
      </c>
      <c r="BE843" s="144">
        <f>IF(N843="základní",J843,0)</f>
        <v>0</v>
      </c>
      <c r="BF843" s="144">
        <f>IF(N843="snížená",J843,0)</f>
        <v>0</v>
      </c>
      <c r="BG843" s="144">
        <f>IF(N843="zákl. přenesená",J843,0)</f>
        <v>0</v>
      </c>
      <c r="BH843" s="144">
        <f>IF(N843="sníž. přenesená",J843,0)</f>
        <v>0</v>
      </c>
      <c r="BI843" s="144">
        <f>IF(N843="nulová",J843,0)</f>
        <v>0</v>
      </c>
      <c r="BJ843" s="17" t="s">
        <v>145</v>
      </c>
      <c r="BK843" s="144">
        <f>ROUND(I843*H843,2)</f>
        <v>0</v>
      </c>
      <c r="BL843" s="17" t="s">
        <v>283</v>
      </c>
      <c r="BM843" s="143" t="s">
        <v>825</v>
      </c>
    </row>
    <row r="844" spans="2:65" s="12" customFormat="1" ht="11.25">
      <c r="B844" s="145"/>
      <c r="D844" s="146" t="s">
        <v>147</v>
      </c>
      <c r="E844" s="147" t="s">
        <v>1</v>
      </c>
      <c r="F844" s="148" t="s">
        <v>826</v>
      </c>
      <c r="H844" s="149">
        <v>1</v>
      </c>
      <c r="I844" s="150"/>
      <c r="L844" s="145"/>
      <c r="M844" s="151"/>
      <c r="T844" s="152"/>
      <c r="AT844" s="147" t="s">
        <v>147</v>
      </c>
      <c r="AU844" s="147" t="s">
        <v>145</v>
      </c>
      <c r="AV844" s="12" t="s">
        <v>145</v>
      </c>
      <c r="AW844" s="12" t="s">
        <v>33</v>
      </c>
      <c r="AX844" s="12" t="s">
        <v>77</v>
      </c>
      <c r="AY844" s="147" t="s">
        <v>136</v>
      </c>
    </row>
    <row r="845" spans="2:65" s="12" customFormat="1" ht="11.25">
      <c r="B845" s="145"/>
      <c r="D845" s="146" t="s">
        <v>147</v>
      </c>
      <c r="E845" s="147" t="s">
        <v>1</v>
      </c>
      <c r="F845" s="148" t="s">
        <v>827</v>
      </c>
      <c r="H845" s="149">
        <v>5</v>
      </c>
      <c r="I845" s="150"/>
      <c r="L845" s="145"/>
      <c r="M845" s="151"/>
      <c r="T845" s="152"/>
      <c r="AT845" s="147" t="s">
        <v>147</v>
      </c>
      <c r="AU845" s="147" t="s">
        <v>145</v>
      </c>
      <c r="AV845" s="12" t="s">
        <v>145</v>
      </c>
      <c r="AW845" s="12" t="s">
        <v>33</v>
      </c>
      <c r="AX845" s="12" t="s">
        <v>77</v>
      </c>
      <c r="AY845" s="147" t="s">
        <v>136</v>
      </c>
    </row>
    <row r="846" spans="2:65" s="12" customFormat="1" ht="11.25">
      <c r="B846" s="145"/>
      <c r="D846" s="146" t="s">
        <v>147</v>
      </c>
      <c r="E846" s="147" t="s">
        <v>1</v>
      </c>
      <c r="F846" s="148" t="s">
        <v>828</v>
      </c>
      <c r="H846" s="149">
        <v>3</v>
      </c>
      <c r="I846" s="150"/>
      <c r="L846" s="145"/>
      <c r="M846" s="151"/>
      <c r="T846" s="152"/>
      <c r="AT846" s="147" t="s">
        <v>147</v>
      </c>
      <c r="AU846" s="147" t="s">
        <v>145</v>
      </c>
      <c r="AV846" s="12" t="s">
        <v>145</v>
      </c>
      <c r="AW846" s="12" t="s">
        <v>33</v>
      </c>
      <c r="AX846" s="12" t="s">
        <v>77</v>
      </c>
      <c r="AY846" s="147" t="s">
        <v>136</v>
      </c>
    </row>
    <row r="847" spans="2:65" s="12" customFormat="1" ht="11.25">
      <c r="B847" s="145"/>
      <c r="D847" s="146" t="s">
        <v>147</v>
      </c>
      <c r="E847" s="147" t="s">
        <v>1</v>
      </c>
      <c r="F847" s="148" t="s">
        <v>829</v>
      </c>
      <c r="H847" s="149">
        <v>4</v>
      </c>
      <c r="I847" s="150"/>
      <c r="L847" s="145"/>
      <c r="M847" s="151"/>
      <c r="T847" s="152"/>
      <c r="AT847" s="147" t="s">
        <v>147</v>
      </c>
      <c r="AU847" s="147" t="s">
        <v>145</v>
      </c>
      <c r="AV847" s="12" t="s">
        <v>145</v>
      </c>
      <c r="AW847" s="12" t="s">
        <v>33</v>
      </c>
      <c r="AX847" s="12" t="s">
        <v>77</v>
      </c>
      <c r="AY847" s="147" t="s">
        <v>136</v>
      </c>
    </row>
    <row r="848" spans="2:65" s="12" customFormat="1" ht="11.25">
      <c r="B848" s="145"/>
      <c r="D848" s="146" t="s">
        <v>147</v>
      </c>
      <c r="E848" s="147" t="s">
        <v>1</v>
      </c>
      <c r="F848" s="148" t="s">
        <v>830</v>
      </c>
      <c r="H848" s="149">
        <v>3</v>
      </c>
      <c r="I848" s="150"/>
      <c r="L848" s="145"/>
      <c r="M848" s="151"/>
      <c r="T848" s="152"/>
      <c r="AT848" s="147" t="s">
        <v>147</v>
      </c>
      <c r="AU848" s="147" t="s">
        <v>145</v>
      </c>
      <c r="AV848" s="12" t="s">
        <v>145</v>
      </c>
      <c r="AW848" s="12" t="s">
        <v>33</v>
      </c>
      <c r="AX848" s="12" t="s">
        <v>77</v>
      </c>
      <c r="AY848" s="147" t="s">
        <v>136</v>
      </c>
    </row>
    <row r="849" spans="2:65" s="15" customFormat="1" ht="11.25">
      <c r="B849" s="176"/>
      <c r="D849" s="146" t="s">
        <v>147</v>
      </c>
      <c r="E849" s="177" t="s">
        <v>1</v>
      </c>
      <c r="F849" s="178" t="s">
        <v>167</v>
      </c>
      <c r="H849" s="179">
        <v>16</v>
      </c>
      <c r="I849" s="180"/>
      <c r="L849" s="176"/>
      <c r="M849" s="181"/>
      <c r="T849" s="182"/>
      <c r="AT849" s="177" t="s">
        <v>147</v>
      </c>
      <c r="AU849" s="177" t="s">
        <v>145</v>
      </c>
      <c r="AV849" s="15" t="s">
        <v>137</v>
      </c>
      <c r="AW849" s="15" t="s">
        <v>33</v>
      </c>
      <c r="AX849" s="15" t="s">
        <v>77</v>
      </c>
      <c r="AY849" s="177" t="s">
        <v>136</v>
      </c>
    </row>
    <row r="850" spans="2:65" s="12" customFormat="1" ht="11.25">
      <c r="B850" s="145"/>
      <c r="D850" s="146" t="s">
        <v>147</v>
      </c>
      <c r="E850" s="147" t="s">
        <v>1</v>
      </c>
      <c r="F850" s="148" t="s">
        <v>831</v>
      </c>
      <c r="H850" s="149">
        <v>5</v>
      </c>
      <c r="I850" s="150"/>
      <c r="L850" s="145"/>
      <c r="M850" s="151"/>
      <c r="T850" s="152"/>
      <c r="AT850" s="147" t="s">
        <v>147</v>
      </c>
      <c r="AU850" s="147" t="s">
        <v>145</v>
      </c>
      <c r="AV850" s="12" t="s">
        <v>145</v>
      </c>
      <c r="AW850" s="12" t="s">
        <v>33</v>
      </c>
      <c r="AX850" s="12" t="s">
        <v>77</v>
      </c>
      <c r="AY850" s="147" t="s">
        <v>136</v>
      </c>
    </row>
    <row r="851" spans="2:65" s="12" customFormat="1" ht="11.25">
      <c r="B851" s="145"/>
      <c r="D851" s="146" t="s">
        <v>147</v>
      </c>
      <c r="E851" s="147" t="s">
        <v>1</v>
      </c>
      <c r="F851" s="148" t="s">
        <v>832</v>
      </c>
      <c r="H851" s="149">
        <v>4</v>
      </c>
      <c r="I851" s="150"/>
      <c r="L851" s="145"/>
      <c r="M851" s="151"/>
      <c r="T851" s="152"/>
      <c r="AT851" s="147" t="s">
        <v>147</v>
      </c>
      <c r="AU851" s="147" t="s">
        <v>145</v>
      </c>
      <c r="AV851" s="12" t="s">
        <v>145</v>
      </c>
      <c r="AW851" s="12" t="s">
        <v>33</v>
      </c>
      <c r="AX851" s="12" t="s">
        <v>77</v>
      </c>
      <c r="AY851" s="147" t="s">
        <v>136</v>
      </c>
    </row>
    <row r="852" spans="2:65" s="12" customFormat="1" ht="11.25">
      <c r="B852" s="145"/>
      <c r="D852" s="146" t="s">
        <v>147</v>
      </c>
      <c r="E852" s="147" t="s">
        <v>1</v>
      </c>
      <c r="F852" s="148" t="s">
        <v>833</v>
      </c>
      <c r="H852" s="149">
        <v>5</v>
      </c>
      <c r="I852" s="150"/>
      <c r="L852" s="145"/>
      <c r="M852" s="151"/>
      <c r="T852" s="152"/>
      <c r="AT852" s="147" t="s">
        <v>147</v>
      </c>
      <c r="AU852" s="147" t="s">
        <v>145</v>
      </c>
      <c r="AV852" s="12" t="s">
        <v>145</v>
      </c>
      <c r="AW852" s="12" t="s">
        <v>33</v>
      </c>
      <c r="AX852" s="12" t="s">
        <v>77</v>
      </c>
      <c r="AY852" s="147" t="s">
        <v>136</v>
      </c>
    </row>
    <row r="853" spans="2:65" s="12" customFormat="1" ht="11.25">
      <c r="B853" s="145"/>
      <c r="D853" s="146" t="s">
        <v>147</v>
      </c>
      <c r="E853" s="147" t="s">
        <v>1</v>
      </c>
      <c r="F853" s="148" t="s">
        <v>834</v>
      </c>
      <c r="H853" s="149">
        <v>6</v>
      </c>
      <c r="I853" s="150"/>
      <c r="L853" s="145"/>
      <c r="M853" s="151"/>
      <c r="T853" s="152"/>
      <c r="AT853" s="147" t="s">
        <v>147</v>
      </c>
      <c r="AU853" s="147" t="s">
        <v>145</v>
      </c>
      <c r="AV853" s="12" t="s">
        <v>145</v>
      </c>
      <c r="AW853" s="12" t="s">
        <v>33</v>
      </c>
      <c r="AX853" s="12" t="s">
        <v>77</v>
      </c>
      <c r="AY853" s="147" t="s">
        <v>136</v>
      </c>
    </row>
    <row r="854" spans="2:65" s="15" customFormat="1" ht="11.25">
      <c r="B854" s="176"/>
      <c r="D854" s="146" t="s">
        <v>147</v>
      </c>
      <c r="E854" s="177" t="s">
        <v>1</v>
      </c>
      <c r="F854" s="178" t="s">
        <v>167</v>
      </c>
      <c r="H854" s="179">
        <v>20</v>
      </c>
      <c r="I854" s="180"/>
      <c r="L854" s="176"/>
      <c r="M854" s="181"/>
      <c r="T854" s="182"/>
      <c r="AT854" s="177" t="s">
        <v>147</v>
      </c>
      <c r="AU854" s="177" t="s">
        <v>145</v>
      </c>
      <c r="AV854" s="15" t="s">
        <v>137</v>
      </c>
      <c r="AW854" s="15" t="s">
        <v>33</v>
      </c>
      <c r="AX854" s="15" t="s">
        <v>77</v>
      </c>
      <c r="AY854" s="177" t="s">
        <v>136</v>
      </c>
    </row>
    <row r="855" spans="2:65" s="13" customFormat="1" ht="11.25">
      <c r="B855" s="153"/>
      <c r="D855" s="146" t="s">
        <v>147</v>
      </c>
      <c r="E855" s="154" t="s">
        <v>1</v>
      </c>
      <c r="F855" s="155" t="s">
        <v>150</v>
      </c>
      <c r="H855" s="156">
        <v>36</v>
      </c>
      <c r="I855" s="157"/>
      <c r="L855" s="153"/>
      <c r="M855" s="158"/>
      <c r="T855" s="159"/>
      <c r="AT855" s="154" t="s">
        <v>147</v>
      </c>
      <c r="AU855" s="154" t="s">
        <v>145</v>
      </c>
      <c r="AV855" s="13" t="s">
        <v>144</v>
      </c>
      <c r="AW855" s="13" t="s">
        <v>33</v>
      </c>
      <c r="AX855" s="13" t="s">
        <v>85</v>
      </c>
      <c r="AY855" s="154" t="s">
        <v>136</v>
      </c>
    </row>
    <row r="856" spans="2:65" s="1" customFormat="1" ht="24.2" customHeight="1">
      <c r="B856" s="32"/>
      <c r="C856" s="132" t="s">
        <v>835</v>
      </c>
      <c r="D856" s="132" t="s">
        <v>139</v>
      </c>
      <c r="E856" s="133" t="s">
        <v>836</v>
      </c>
      <c r="F856" s="134" t="s">
        <v>837</v>
      </c>
      <c r="G856" s="135" t="s">
        <v>142</v>
      </c>
      <c r="H856" s="136">
        <v>0.22500000000000001</v>
      </c>
      <c r="I856" s="137"/>
      <c r="J856" s="138">
        <f>ROUND(I856*H856,2)</f>
        <v>0</v>
      </c>
      <c r="K856" s="134" t="s">
        <v>143</v>
      </c>
      <c r="L856" s="32"/>
      <c r="M856" s="139" t="s">
        <v>1</v>
      </c>
      <c r="N856" s="140" t="s">
        <v>43</v>
      </c>
      <c r="P856" s="141">
        <f>O856*H856</f>
        <v>0</v>
      </c>
      <c r="Q856" s="141">
        <v>0</v>
      </c>
      <c r="R856" s="141">
        <f>Q856*H856</f>
        <v>0</v>
      </c>
      <c r="S856" s="141">
        <v>0</v>
      </c>
      <c r="T856" s="142">
        <f>S856*H856</f>
        <v>0</v>
      </c>
      <c r="AR856" s="143" t="s">
        <v>283</v>
      </c>
      <c r="AT856" s="143" t="s">
        <v>139</v>
      </c>
      <c r="AU856" s="143" t="s">
        <v>145</v>
      </c>
      <c r="AY856" s="17" t="s">
        <v>136</v>
      </c>
      <c r="BE856" s="144">
        <f>IF(N856="základní",J856,0)</f>
        <v>0</v>
      </c>
      <c r="BF856" s="144">
        <f>IF(N856="snížená",J856,0)</f>
        <v>0</v>
      </c>
      <c r="BG856" s="144">
        <f>IF(N856="zákl. přenesená",J856,0)</f>
        <v>0</v>
      </c>
      <c r="BH856" s="144">
        <f>IF(N856="sníž. přenesená",J856,0)</f>
        <v>0</v>
      </c>
      <c r="BI856" s="144">
        <f>IF(N856="nulová",J856,0)</f>
        <v>0</v>
      </c>
      <c r="BJ856" s="17" t="s">
        <v>145</v>
      </c>
      <c r="BK856" s="144">
        <f>ROUND(I856*H856,2)</f>
        <v>0</v>
      </c>
      <c r="BL856" s="17" t="s">
        <v>283</v>
      </c>
      <c r="BM856" s="143" t="s">
        <v>838</v>
      </c>
    </row>
    <row r="857" spans="2:65" s="11" customFormat="1" ht="22.9" customHeight="1">
      <c r="B857" s="120"/>
      <c r="D857" s="121" t="s">
        <v>76</v>
      </c>
      <c r="E857" s="130" t="s">
        <v>839</v>
      </c>
      <c r="F857" s="130" t="s">
        <v>840</v>
      </c>
      <c r="I857" s="123"/>
      <c r="J857" s="131">
        <f>BK857</f>
        <v>0</v>
      </c>
      <c r="L857" s="120"/>
      <c r="M857" s="125"/>
      <c r="P857" s="126">
        <f>SUM(P858:P895)</f>
        <v>0</v>
      </c>
      <c r="R857" s="126">
        <f>SUM(R858:R895)</f>
        <v>0.84782869999999988</v>
      </c>
      <c r="T857" s="127">
        <f>SUM(T858:T895)</f>
        <v>0.44191174</v>
      </c>
      <c r="AR857" s="121" t="s">
        <v>145</v>
      </c>
      <c r="AT857" s="128" t="s">
        <v>76</v>
      </c>
      <c r="AU857" s="128" t="s">
        <v>85</v>
      </c>
      <c r="AY857" s="121" t="s">
        <v>136</v>
      </c>
      <c r="BK857" s="129">
        <f>SUM(BK858:BK895)</f>
        <v>0</v>
      </c>
    </row>
    <row r="858" spans="2:65" s="1" customFormat="1" ht="33" customHeight="1">
      <c r="B858" s="32"/>
      <c r="C858" s="132" t="s">
        <v>841</v>
      </c>
      <c r="D858" s="132" t="s">
        <v>139</v>
      </c>
      <c r="E858" s="133" t="s">
        <v>842</v>
      </c>
      <c r="F858" s="134" t="s">
        <v>843</v>
      </c>
      <c r="G858" s="135" t="s">
        <v>175</v>
      </c>
      <c r="H858" s="136">
        <v>7.7839999999999998</v>
      </c>
      <c r="I858" s="137"/>
      <c r="J858" s="138">
        <f>ROUND(I858*H858,2)</f>
        <v>0</v>
      </c>
      <c r="K858" s="134" t="s">
        <v>143</v>
      </c>
      <c r="L858" s="32"/>
      <c r="M858" s="139" t="s">
        <v>1</v>
      </c>
      <c r="N858" s="140" t="s">
        <v>43</v>
      </c>
      <c r="P858" s="141">
        <f>O858*H858</f>
        <v>0</v>
      </c>
      <c r="Q858" s="141">
        <v>3.2099999999999997E-2</v>
      </c>
      <c r="R858" s="141">
        <f>Q858*H858</f>
        <v>0.24986639999999996</v>
      </c>
      <c r="S858" s="141">
        <v>0</v>
      </c>
      <c r="T858" s="142">
        <f>S858*H858</f>
        <v>0</v>
      </c>
      <c r="AR858" s="143" t="s">
        <v>283</v>
      </c>
      <c r="AT858" s="143" t="s">
        <v>139</v>
      </c>
      <c r="AU858" s="143" t="s">
        <v>145</v>
      </c>
      <c r="AY858" s="17" t="s">
        <v>136</v>
      </c>
      <c r="BE858" s="144">
        <f>IF(N858="základní",J858,0)</f>
        <v>0</v>
      </c>
      <c r="BF858" s="144">
        <f>IF(N858="snížená",J858,0)</f>
        <v>0</v>
      </c>
      <c r="BG858" s="144">
        <f>IF(N858="zákl. přenesená",J858,0)</f>
        <v>0</v>
      </c>
      <c r="BH858" s="144">
        <f>IF(N858="sníž. přenesená",J858,0)</f>
        <v>0</v>
      </c>
      <c r="BI858" s="144">
        <f>IF(N858="nulová",J858,0)</f>
        <v>0</v>
      </c>
      <c r="BJ858" s="17" t="s">
        <v>145</v>
      </c>
      <c r="BK858" s="144">
        <f>ROUND(I858*H858,2)</f>
        <v>0</v>
      </c>
      <c r="BL858" s="17" t="s">
        <v>283</v>
      </c>
      <c r="BM858" s="143" t="s">
        <v>844</v>
      </c>
    </row>
    <row r="859" spans="2:65" s="14" customFormat="1" ht="11.25">
      <c r="B859" s="170"/>
      <c r="D859" s="146" t="s">
        <v>147</v>
      </c>
      <c r="E859" s="171" t="s">
        <v>1</v>
      </c>
      <c r="F859" s="172" t="s">
        <v>845</v>
      </c>
      <c r="H859" s="171" t="s">
        <v>1</v>
      </c>
      <c r="I859" s="173"/>
      <c r="L859" s="170"/>
      <c r="M859" s="174"/>
      <c r="T859" s="175"/>
      <c r="AT859" s="171" t="s">
        <v>147</v>
      </c>
      <c r="AU859" s="171" t="s">
        <v>145</v>
      </c>
      <c r="AV859" s="14" t="s">
        <v>85</v>
      </c>
      <c r="AW859" s="14" t="s">
        <v>33</v>
      </c>
      <c r="AX859" s="14" t="s">
        <v>77</v>
      </c>
      <c r="AY859" s="171" t="s">
        <v>136</v>
      </c>
    </row>
    <row r="860" spans="2:65" s="12" customFormat="1" ht="11.25">
      <c r="B860" s="145"/>
      <c r="D860" s="146" t="s">
        <v>147</v>
      </c>
      <c r="E860" s="147" t="s">
        <v>1</v>
      </c>
      <c r="F860" s="148" t="s">
        <v>846</v>
      </c>
      <c r="H860" s="149">
        <v>7.7839999999999998</v>
      </c>
      <c r="I860" s="150"/>
      <c r="L860" s="145"/>
      <c r="M860" s="151"/>
      <c r="T860" s="152"/>
      <c r="AT860" s="147" t="s">
        <v>147</v>
      </c>
      <c r="AU860" s="147" t="s">
        <v>145</v>
      </c>
      <c r="AV860" s="12" t="s">
        <v>145</v>
      </c>
      <c r="AW860" s="12" t="s">
        <v>33</v>
      </c>
      <c r="AX860" s="12" t="s">
        <v>85</v>
      </c>
      <c r="AY860" s="147" t="s">
        <v>136</v>
      </c>
    </row>
    <row r="861" spans="2:65" s="1" customFormat="1" ht="21.75" customHeight="1">
      <c r="B861" s="32"/>
      <c r="C861" s="132" t="s">
        <v>847</v>
      </c>
      <c r="D861" s="132" t="s">
        <v>139</v>
      </c>
      <c r="E861" s="133" t="s">
        <v>848</v>
      </c>
      <c r="F861" s="134" t="s">
        <v>849</v>
      </c>
      <c r="G861" s="135" t="s">
        <v>175</v>
      </c>
      <c r="H861" s="136">
        <v>7.7839999999999998</v>
      </c>
      <c r="I861" s="137"/>
      <c r="J861" s="138">
        <f>ROUND(I861*H861,2)</f>
        <v>0</v>
      </c>
      <c r="K861" s="134" t="s">
        <v>143</v>
      </c>
      <c r="L861" s="32"/>
      <c r="M861" s="139" t="s">
        <v>1</v>
      </c>
      <c r="N861" s="140" t="s">
        <v>43</v>
      </c>
      <c r="P861" s="141">
        <f>O861*H861</f>
        <v>0</v>
      </c>
      <c r="Q861" s="141">
        <v>2.0000000000000001E-4</v>
      </c>
      <c r="R861" s="141">
        <f>Q861*H861</f>
        <v>1.5568000000000001E-3</v>
      </c>
      <c r="S861" s="141">
        <v>0</v>
      </c>
      <c r="T861" s="142">
        <f>S861*H861</f>
        <v>0</v>
      </c>
      <c r="AR861" s="143" t="s">
        <v>283</v>
      </c>
      <c r="AT861" s="143" t="s">
        <v>139</v>
      </c>
      <c r="AU861" s="143" t="s">
        <v>145</v>
      </c>
      <c r="AY861" s="17" t="s">
        <v>136</v>
      </c>
      <c r="BE861" s="144">
        <f>IF(N861="základní",J861,0)</f>
        <v>0</v>
      </c>
      <c r="BF861" s="144">
        <f>IF(N861="snížená",J861,0)</f>
        <v>0</v>
      </c>
      <c r="BG861" s="144">
        <f>IF(N861="zákl. přenesená",J861,0)</f>
        <v>0</v>
      </c>
      <c r="BH861" s="144">
        <f>IF(N861="sníž. přenesená",J861,0)</f>
        <v>0</v>
      </c>
      <c r="BI861" s="144">
        <f>IF(N861="nulová",J861,0)</f>
        <v>0</v>
      </c>
      <c r="BJ861" s="17" t="s">
        <v>145</v>
      </c>
      <c r="BK861" s="144">
        <f>ROUND(I861*H861,2)</f>
        <v>0</v>
      </c>
      <c r="BL861" s="17" t="s">
        <v>283</v>
      </c>
      <c r="BM861" s="143" t="s">
        <v>850</v>
      </c>
    </row>
    <row r="862" spans="2:65" s="1" customFormat="1" ht="21.75" customHeight="1">
      <c r="B862" s="32"/>
      <c r="C862" s="132" t="s">
        <v>851</v>
      </c>
      <c r="D862" s="132" t="s">
        <v>139</v>
      </c>
      <c r="E862" s="133" t="s">
        <v>852</v>
      </c>
      <c r="F862" s="134" t="s">
        <v>853</v>
      </c>
      <c r="G862" s="135" t="s">
        <v>196</v>
      </c>
      <c r="H862" s="136">
        <v>1.41</v>
      </c>
      <c r="I862" s="137"/>
      <c r="J862" s="138">
        <f>ROUND(I862*H862,2)</f>
        <v>0</v>
      </c>
      <c r="K862" s="134" t="s">
        <v>143</v>
      </c>
      <c r="L862" s="32"/>
      <c r="M862" s="139" t="s">
        <v>1</v>
      </c>
      <c r="N862" s="140" t="s">
        <v>43</v>
      </c>
      <c r="P862" s="141">
        <f>O862*H862</f>
        <v>0</v>
      </c>
      <c r="Q862" s="141">
        <v>5.1900000000000002E-3</v>
      </c>
      <c r="R862" s="141">
        <f>Q862*H862</f>
        <v>7.3178999999999996E-3</v>
      </c>
      <c r="S862" s="141">
        <v>0</v>
      </c>
      <c r="T862" s="142">
        <f>S862*H862</f>
        <v>0</v>
      </c>
      <c r="AR862" s="143" t="s">
        <v>283</v>
      </c>
      <c r="AT862" s="143" t="s">
        <v>139</v>
      </c>
      <c r="AU862" s="143" t="s">
        <v>145</v>
      </c>
      <c r="AY862" s="17" t="s">
        <v>136</v>
      </c>
      <c r="BE862" s="144">
        <f>IF(N862="základní",J862,0)</f>
        <v>0</v>
      </c>
      <c r="BF862" s="144">
        <f>IF(N862="snížená",J862,0)</f>
        <v>0</v>
      </c>
      <c r="BG862" s="144">
        <f>IF(N862="zákl. přenesená",J862,0)</f>
        <v>0</v>
      </c>
      <c r="BH862" s="144">
        <f>IF(N862="sníž. přenesená",J862,0)</f>
        <v>0</v>
      </c>
      <c r="BI862" s="144">
        <f>IF(N862="nulová",J862,0)</f>
        <v>0</v>
      </c>
      <c r="BJ862" s="17" t="s">
        <v>145</v>
      </c>
      <c r="BK862" s="144">
        <f>ROUND(I862*H862,2)</f>
        <v>0</v>
      </c>
      <c r="BL862" s="17" t="s">
        <v>283</v>
      </c>
      <c r="BM862" s="143" t="s">
        <v>854</v>
      </c>
    </row>
    <row r="863" spans="2:65" s="12" customFormat="1" ht="11.25">
      <c r="B863" s="145"/>
      <c r="D863" s="146" t="s">
        <v>147</v>
      </c>
      <c r="E863" s="147" t="s">
        <v>1</v>
      </c>
      <c r="F863" s="148" t="s">
        <v>855</v>
      </c>
      <c r="H863" s="149">
        <v>1.41</v>
      </c>
      <c r="I863" s="150"/>
      <c r="L863" s="145"/>
      <c r="M863" s="151"/>
      <c r="T863" s="152"/>
      <c r="AT863" s="147" t="s">
        <v>147</v>
      </c>
      <c r="AU863" s="147" t="s">
        <v>145</v>
      </c>
      <c r="AV863" s="12" t="s">
        <v>145</v>
      </c>
      <c r="AW863" s="12" t="s">
        <v>33</v>
      </c>
      <c r="AX863" s="12" t="s">
        <v>85</v>
      </c>
      <c r="AY863" s="147" t="s">
        <v>136</v>
      </c>
    </row>
    <row r="864" spans="2:65" s="1" customFormat="1" ht="24.2" customHeight="1">
      <c r="B864" s="32"/>
      <c r="C864" s="132" t="s">
        <v>856</v>
      </c>
      <c r="D864" s="132" t="s">
        <v>139</v>
      </c>
      <c r="E864" s="133" t="s">
        <v>857</v>
      </c>
      <c r="F864" s="134" t="s">
        <v>858</v>
      </c>
      <c r="G864" s="135" t="s">
        <v>175</v>
      </c>
      <c r="H864" s="136">
        <v>5.9139999999999997</v>
      </c>
      <c r="I864" s="137"/>
      <c r="J864" s="138">
        <f>ROUND(I864*H864,2)</f>
        <v>0</v>
      </c>
      <c r="K864" s="134" t="s">
        <v>143</v>
      </c>
      <c r="L864" s="32"/>
      <c r="M864" s="139" t="s">
        <v>1</v>
      </c>
      <c r="N864" s="140" t="s">
        <v>43</v>
      </c>
      <c r="P864" s="141">
        <f>O864*H864</f>
        <v>0</v>
      </c>
      <c r="Q864" s="141">
        <v>0</v>
      </c>
      <c r="R864" s="141">
        <f>Q864*H864</f>
        <v>0</v>
      </c>
      <c r="S864" s="141">
        <v>5.9409999999999998E-2</v>
      </c>
      <c r="T864" s="142">
        <f>S864*H864</f>
        <v>0.35135073999999999</v>
      </c>
      <c r="AR864" s="143" t="s">
        <v>283</v>
      </c>
      <c r="AT864" s="143" t="s">
        <v>139</v>
      </c>
      <c r="AU864" s="143" t="s">
        <v>145</v>
      </c>
      <c r="AY864" s="17" t="s">
        <v>136</v>
      </c>
      <c r="BE864" s="144">
        <f>IF(N864="základní",J864,0)</f>
        <v>0</v>
      </c>
      <c r="BF864" s="144">
        <f>IF(N864="snížená",J864,0)</f>
        <v>0</v>
      </c>
      <c r="BG864" s="144">
        <f>IF(N864="zákl. přenesená",J864,0)</f>
        <v>0</v>
      </c>
      <c r="BH864" s="144">
        <f>IF(N864="sníž. přenesená",J864,0)</f>
        <v>0</v>
      </c>
      <c r="BI864" s="144">
        <f>IF(N864="nulová",J864,0)</f>
        <v>0</v>
      </c>
      <c r="BJ864" s="17" t="s">
        <v>145</v>
      </c>
      <c r="BK864" s="144">
        <f>ROUND(I864*H864,2)</f>
        <v>0</v>
      </c>
      <c r="BL864" s="17" t="s">
        <v>283</v>
      </c>
      <c r="BM864" s="143" t="s">
        <v>859</v>
      </c>
    </row>
    <row r="865" spans="2:65" s="14" customFormat="1" ht="11.25">
      <c r="B865" s="170"/>
      <c r="D865" s="146" t="s">
        <v>147</v>
      </c>
      <c r="E865" s="171" t="s">
        <v>1</v>
      </c>
      <c r="F865" s="172" t="s">
        <v>860</v>
      </c>
      <c r="H865" s="171" t="s">
        <v>1</v>
      </c>
      <c r="I865" s="173"/>
      <c r="L865" s="170"/>
      <c r="M865" s="174"/>
      <c r="T865" s="175"/>
      <c r="AT865" s="171" t="s">
        <v>147</v>
      </c>
      <c r="AU865" s="171" t="s">
        <v>145</v>
      </c>
      <c r="AV865" s="14" t="s">
        <v>85</v>
      </c>
      <c r="AW865" s="14" t="s">
        <v>33</v>
      </c>
      <c r="AX865" s="14" t="s">
        <v>77</v>
      </c>
      <c r="AY865" s="171" t="s">
        <v>136</v>
      </c>
    </row>
    <row r="866" spans="2:65" s="12" customFormat="1" ht="11.25">
      <c r="B866" s="145"/>
      <c r="D866" s="146" t="s">
        <v>147</v>
      </c>
      <c r="E866" s="147" t="s">
        <v>1</v>
      </c>
      <c r="F866" s="148" t="s">
        <v>861</v>
      </c>
      <c r="H866" s="149">
        <v>5.9139999999999997</v>
      </c>
      <c r="I866" s="150"/>
      <c r="L866" s="145"/>
      <c r="M866" s="151"/>
      <c r="T866" s="152"/>
      <c r="AT866" s="147" t="s">
        <v>147</v>
      </c>
      <c r="AU866" s="147" t="s">
        <v>145</v>
      </c>
      <c r="AV866" s="12" t="s">
        <v>145</v>
      </c>
      <c r="AW866" s="12" t="s">
        <v>33</v>
      </c>
      <c r="AX866" s="12" t="s">
        <v>85</v>
      </c>
      <c r="AY866" s="147" t="s">
        <v>136</v>
      </c>
    </row>
    <row r="867" spans="2:65" s="1" customFormat="1" ht="24.2" customHeight="1">
      <c r="B867" s="32"/>
      <c r="C867" s="132" t="s">
        <v>862</v>
      </c>
      <c r="D867" s="132" t="s">
        <v>139</v>
      </c>
      <c r="E867" s="133" t="s">
        <v>863</v>
      </c>
      <c r="F867" s="134" t="s">
        <v>864</v>
      </c>
      <c r="G867" s="135" t="s">
        <v>175</v>
      </c>
      <c r="H867" s="136">
        <v>31.9</v>
      </c>
      <c r="I867" s="137"/>
      <c r="J867" s="138">
        <f>ROUND(I867*H867,2)</f>
        <v>0</v>
      </c>
      <c r="K867" s="134" t="s">
        <v>143</v>
      </c>
      <c r="L867" s="32"/>
      <c r="M867" s="139" t="s">
        <v>1</v>
      </c>
      <c r="N867" s="140" t="s">
        <v>43</v>
      </c>
      <c r="P867" s="141">
        <f>O867*H867</f>
        <v>0</v>
      </c>
      <c r="Q867" s="141">
        <v>1.26E-2</v>
      </c>
      <c r="R867" s="141">
        <f>Q867*H867</f>
        <v>0.40193999999999996</v>
      </c>
      <c r="S867" s="141">
        <v>0</v>
      </c>
      <c r="T867" s="142">
        <f>S867*H867</f>
        <v>0</v>
      </c>
      <c r="AR867" s="143" t="s">
        <v>283</v>
      </c>
      <c r="AT867" s="143" t="s">
        <v>139</v>
      </c>
      <c r="AU867" s="143" t="s">
        <v>145</v>
      </c>
      <c r="AY867" s="17" t="s">
        <v>136</v>
      </c>
      <c r="BE867" s="144">
        <f>IF(N867="základní",J867,0)</f>
        <v>0</v>
      </c>
      <c r="BF867" s="144">
        <f>IF(N867="snížená",J867,0)</f>
        <v>0</v>
      </c>
      <c r="BG867" s="144">
        <f>IF(N867="zákl. přenesená",J867,0)</f>
        <v>0</v>
      </c>
      <c r="BH867" s="144">
        <f>IF(N867="sníž. přenesená",J867,0)</f>
        <v>0</v>
      </c>
      <c r="BI867" s="144">
        <f>IF(N867="nulová",J867,0)</f>
        <v>0</v>
      </c>
      <c r="BJ867" s="17" t="s">
        <v>145</v>
      </c>
      <c r="BK867" s="144">
        <f>ROUND(I867*H867,2)</f>
        <v>0</v>
      </c>
      <c r="BL867" s="17" t="s">
        <v>283</v>
      </c>
      <c r="BM867" s="143" t="s">
        <v>865</v>
      </c>
    </row>
    <row r="868" spans="2:65" s="12" customFormat="1" ht="11.25">
      <c r="B868" s="145"/>
      <c r="D868" s="146" t="s">
        <v>147</v>
      </c>
      <c r="E868" s="147" t="s">
        <v>1</v>
      </c>
      <c r="F868" s="148" t="s">
        <v>866</v>
      </c>
      <c r="H868" s="149">
        <v>5.8</v>
      </c>
      <c r="I868" s="150"/>
      <c r="L868" s="145"/>
      <c r="M868" s="151"/>
      <c r="T868" s="152"/>
      <c r="AT868" s="147" t="s">
        <v>147</v>
      </c>
      <c r="AU868" s="147" t="s">
        <v>145</v>
      </c>
      <c r="AV868" s="12" t="s">
        <v>145</v>
      </c>
      <c r="AW868" s="12" t="s">
        <v>33</v>
      </c>
      <c r="AX868" s="12" t="s">
        <v>77</v>
      </c>
      <c r="AY868" s="147" t="s">
        <v>136</v>
      </c>
    </row>
    <row r="869" spans="2:65" s="12" customFormat="1" ht="11.25">
      <c r="B869" s="145"/>
      <c r="D869" s="146" t="s">
        <v>147</v>
      </c>
      <c r="E869" s="147" t="s">
        <v>1</v>
      </c>
      <c r="F869" s="148" t="s">
        <v>867</v>
      </c>
      <c r="H869" s="149">
        <v>4.8</v>
      </c>
      <c r="I869" s="150"/>
      <c r="L869" s="145"/>
      <c r="M869" s="151"/>
      <c r="T869" s="152"/>
      <c r="AT869" s="147" t="s">
        <v>147</v>
      </c>
      <c r="AU869" s="147" t="s">
        <v>145</v>
      </c>
      <c r="AV869" s="12" t="s">
        <v>145</v>
      </c>
      <c r="AW869" s="12" t="s">
        <v>33</v>
      </c>
      <c r="AX869" s="12" t="s">
        <v>77</v>
      </c>
      <c r="AY869" s="147" t="s">
        <v>136</v>
      </c>
    </row>
    <row r="870" spans="2:65" s="12" customFormat="1" ht="11.25">
      <c r="B870" s="145"/>
      <c r="D870" s="146" t="s">
        <v>147</v>
      </c>
      <c r="E870" s="147" t="s">
        <v>1</v>
      </c>
      <c r="F870" s="148" t="s">
        <v>868</v>
      </c>
      <c r="H870" s="149">
        <v>6.3</v>
      </c>
      <c r="I870" s="150"/>
      <c r="L870" s="145"/>
      <c r="M870" s="151"/>
      <c r="T870" s="152"/>
      <c r="AT870" s="147" t="s">
        <v>147</v>
      </c>
      <c r="AU870" s="147" t="s">
        <v>145</v>
      </c>
      <c r="AV870" s="12" t="s">
        <v>145</v>
      </c>
      <c r="AW870" s="12" t="s">
        <v>33</v>
      </c>
      <c r="AX870" s="12" t="s">
        <v>77</v>
      </c>
      <c r="AY870" s="147" t="s">
        <v>136</v>
      </c>
    </row>
    <row r="871" spans="2:65" s="12" customFormat="1" ht="11.25">
      <c r="B871" s="145"/>
      <c r="D871" s="146" t="s">
        <v>147</v>
      </c>
      <c r="E871" s="147" t="s">
        <v>1</v>
      </c>
      <c r="F871" s="148" t="s">
        <v>869</v>
      </c>
      <c r="H871" s="149">
        <v>4.0999999999999996</v>
      </c>
      <c r="I871" s="150"/>
      <c r="L871" s="145"/>
      <c r="M871" s="151"/>
      <c r="T871" s="152"/>
      <c r="AT871" s="147" t="s">
        <v>147</v>
      </c>
      <c r="AU871" s="147" t="s">
        <v>145</v>
      </c>
      <c r="AV871" s="12" t="s">
        <v>145</v>
      </c>
      <c r="AW871" s="12" t="s">
        <v>33</v>
      </c>
      <c r="AX871" s="12" t="s">
        <v>77</v>
      </c>
      <c r="AY871" s="147" t="s">
        <v>136</v>
      </c>
    </row>
    <row r="872" spans="2:65" s="15" customFormat="1" ht="11.25">
      <c r="B872" s="176"/>
      <c r="D872" s="146" t="s">
        <v>147</v>
      </c>
      <c r="E872" s="177" t="s">
        <v>1</v>
      </c>
      <c r="F872" s="178" t="s">
        <v>167</v>
      </c>
      <c r="H872" s="179">
        <v>21</v>
      </c>
      <c r="I872" s="180"/>
      <c r="L872" s="176"/>
      <c r="M872" s="181"/>
      <c r="T872" s="182"/>
      <c r="AT872" s="177" t="s">
        <v>147</v>
      </c>
      <c r="AU872" s="177" t="s">
        <v>145</v>
      </c>
      <c r="AV872" s="15" t="s">
        <v>137</v>
      </c>
      <c r="AW872" s="15" t="s">
        <v>33</v>
      </c>
      <c r="AX872" s="15" t="s">
        <v>77</v>
      </c>
      <c r="AY872" s="177" t="s">
        <v>136</v>
      </c>
    </row>
    <row r="873" spans="2:65" s="12" customFormat="1" ht="11.25">
      <c r="B873" s="145"/>
      <c r="D873" s="146" t="s">
        <v>147</v>
      </c>
      <c r="E873" s="147" t="s">
        <v>1</v>
      </c>
      <c r="F873" s="148" t="s">
        <v>870</v>
      </c>
      <c r="H873" s="149">
        <v>5.9</v>
      </c>
      <c r="I873" s="150"/>
      <c r="L873" s="145"/>
      <c r="M873" s="151"/>
      <c r="T873" s="152"/>
      <c r="AT873" s="147" t="s">
        <v>147</v>
      </c>
      <c r="AU873" s="147" t="s">
        <v>145</v>
      </c>
      <c r="AV873" s="12" t="s">
        <v>145</v>
      </c>
      <c r="AW873" s="12" t="s">
        <v>33</v>
      </c>
      <c r="AX873" s="12" t="s">
        <v>77</v>
      </c>
      <c r="AY873" s="147" t="s">
        <v>136</v>
      </c>
    </row>
    <row r="874" spans="2:65" s="12" customFormat="1" ht="11.25">
      <c r="B874" s="145"/>
      <c r="D874" s="146" t="s">
        <v>147</v>
      </c>
      <c r="E874" s="147" t="s">
        <v>1</v>
      </c>
      <c r="F874" s="148" t="s">
        <v>484</v>
      </c>
      <c r="H874" s="149">
        <v>5</v>
      </c>
      <c r="I874" s="150"/>
      <c r="L874" s="145"/>
      <c r="M874" s="151"/>
      <c r="T874" s="152"/>
      <c r="AT874" s="147" t="s">
        <v>147</v>
      </c>
      <c r="AU874" s="147" t="s">
        <v>145</v>
      </c>
      <c r="AV874" s="12" t="s">
        <v>145</v>
      </c>
      <c r="AW874" s="12" t="s">
        <v>33</v>
      </c>
      <c r="AX874" s="12" t="s">
        <v>77</v>
      </c>
      <c r="AY874" s="147" t="s">
        <v>136</v>
      </c>
    </row>
    <row r="875" spans="2:65" s="15" customFormat="1" ht="11.25">
      <c r="B875" s="176"/>
      <c r="D875" s="146" t="s">
        <v>147</v>
      </c>
      <c r="E875" s="177" t="s">
        <v>1</v>
      </c>
      <c r="F875" s="178" t="s">
        <v>167</v>
      </c>
      <c r="H875" s="179">
        <v>10.9</v>
      </c>
      <c r="I875" s="180"/>
      <c r="L875" s="176"/>
      <c r="M875" s="181"/>
      <c r="T875" s="182"/>
      <c r="AT875" s="177" t="s">
        <v>147</v>
      </c>
      <c r="AU875" s="177" t="s">
        <v>145</v>
      </c>
      <c r="AV875" s="15" t="s">
        <v>137</v>
      </c>
      <c r="AW875" s="15" t="s">
        <v>33</v>
      </c>
      <c r="AX875" s="15" t="s">
        <v>77</v>
      </c>
      <c r="AY875" s="177" t="s">
        <v>136</v>
      </c>
    </row>
    <row r="876" spans="2:65" s="13" customFormat="1" ht="11.25">
      <c r="B876" s="153"/>
      <c r="D876" s="146" t="s">
        <v>147</v>
      </c>
      <c r="E876" s="154" t="s">
        <v>1</v>
      </c>
      <c r="F876" s="155" t="s">
        <v>150</v>
      </c>
      <c r="H876" s="156">
        <v>31.9</v>
      </c>
      <c r="I876" s="157"/>
      <c r="L876" s="153"/>
      <c r="M876" s="158"/>
      <c r="T876" s="159"/>
      <c r="AT876" s="154" t="s">
        <v>147</v>
      </c>
      <c r="AU876" s="154" t="s">
        <v>145</v>
      </c>
      <c r="AV876" s="13" t="s">
        <v>144</v>
      </c>
      <c r="AW876" s="13" t="s">
        <v>33</v>
      </c>
      <c r="AX876" s="13" t="s">
        <v>85</v>
      </c>
      <c r="AY876" s="154" t="s">
        <v>136</v>
      </c>
    </row>
    <row r="877" spans="2:65" s="1" customFormat="1" ht="16.5" customHeight="1">
      <c r="B877" s="32"/>
      <c r="C877" s="132" t="s">
        <v>871</v>
      </c>
      <c r="D877" s="132" t="s">
        <v>139</v>
      </c>
      <c r="E877" s="133" t="s">
        <v>872</v>
      </c>
      <c r="F877" s="134" t="s">
        <v>873</v>
      </c>
      <c r="G877" s="135" t="s">
        <v>175</v>
      </c>
      <c r="H877" s="136">
        <v>31.9</v>
      </c>
      <c r="I877" s="137"/>
      <c r="J877" s="138">
        <f>ROUND(I877*H877,2)</f>
        <v>0</v>
      </c>
      <c r="K877" s="134" t="s">
        <v>143</v>
      </c>
      <c r="L877" s="32"/>
      <c r="M877" s="139" t="s">
        <v>1</v>
      </c>
      <c r="N877" s="140" t="s">
        <v>43</v>
      </c>
      <c r="P877" s="141">
        <f>O877*H877</f>
        <v>0</v>
      </c>
      <c r="Q877" s="141">
        <v>1E-4</v>
      </c>
      <c r="R877" s="141">
        <f>Q877*H877</f>
        <v>3.1900000000000001E-3</v>
      </c>
      <c r="S877" s="141">
        <v>0</v>
      </c>
      <c r="T877" s="142">
        <f>S877*H877</f>
        <v>0</v>
      </c>
      <c r="AR877" s="143" t="s">
        <v>283</v>
      </c>
      <c r="AT877" s="143" t="s">
        <v>139</v>
      </c>
      <c r="AU877" s="143" t="s">
        <v>145</v>
      </c>
      <c r="AY877" s="17" t="s">
        <v>136</v>
      </c>
      <c r="BE877" s="144">
        <f>IF(N877="základní",J877,0)</f>
        <v>0</v>
      </c>
      <c r="BF877" s="144">
        <f>IF(N877="snížená",J877,0)</f>
        <v>0</v>
      </c>
      <c r="BG877" s="144">
        <f>IF(N877="zákl. přenesená",J877,0)</f>
        <v>0</v>
      </c>
      <c r="BH877" s="144">
        <f>IF(N877="sníž. přenesená",J877,0)</f>
        <v>0</v>
      </c>
      <c r="BI877" s="144">
        <f>IF(N877="nulová",J877,0)</f>
        <v>0</v>
      </c>
      <c r="BJ877" s="17" t="s">
        <v>145</v>
      </c>
      <c r="BK877" s="144">
        <f>ROUND(I877*H877,2)</f>
        <v>0</v>
      </c>
      <c r="BL877" s="17" t="s">
        <v>283</v>
      </c>
      <c r="BM877" s="143" t="s">
        <v>874</v>
      </c>
    </row>
    <row r="878" spans="2:65" s="1" customFormat="1" ht="16.5" customHeight="1">
      <c r="B878" s="32"/>
      <c r="C878" s="132" t="s">
        <v>875</v>
      </c>
      <c r="D878" s="132" t="s">
        <v>139</v>
      </c>
      <c r="E878" s="133" t="s">
        <v>876</v>
      </c>
      <c r="F878" s="134" t="s">
        <v>877</v>
      </c>
      <c r="G878" s="135" t="s">
        <v>175</v>
      </c>
      <c r="H878" s="136">
        <v>31.9</v>
      </c>
      <c r="I878" s="137"/>
      <c r="J878" s="138">
        <f>ROUND(I878*H878,2)</f>
        <v>0</v>
      </c>
      <c r="K878" s="134" t="s">
        <v>143</v>
      </c>
      <c r="L878" s="32"/>
      <c r="M878" s="139" t="s">
        <v>1</v>
      </c>
      <c r="N878" s="140" t="s">
        <v>43</v>
      </c>
      <c r="P878" s="141">
        <f>O878*H878</f>
        <v>0</v>
      </c>
      <c r="Q878" s="141">
        <v>0</v>
      </c>
      <c r="R878" s="141">
        <f>Q878*H878</f>
        <v>0</v>
      </c>
      <c r="S878" s="141">
        <v>0</v>
      </c>
      <c r="T878" s="142">
        <f>S878*H878</f>
        <v>0</v>
      </c>
      <c r="AR878" s="143" t="s">
        <v>283</v>
      </c>
      <c r="AT878" s="143" t="s">
        <v>139</v>
      </c>
      <c r="AU878" s="143" t="s">
        <v>145</v>
      </c>
      <c r="AY878" s="17" t="s">
        <v>136</v>
      </c>
      <c r="BE878" s="144">
        <f>IF(N878="základní",J878,0)</f>
        <v>0</v>
      </c>
      <c r="BF878" s="144">
        <f>IF(N878="snížená",J878,0)</f>
        <v>0</v>
      </c>
      <c r="BG878" s="144">
        <f>IF(N878="zákl. přenesená",J878,0)</f>
        <v>0</v>
      </c>
      <c r="BH878" s="144">
        <f>IF(N878="sníž. přenesená",J878,0)</f>
        <v>0</v>
      </c>
      <c r="BI878" s="144">
        <f>IF(N878="nulová",J878,0)</f>
        <v>0</v>
      </c>
      <c r="BJ878" s="17" t="s">
        <v>145</v>
      </c>
      <c r="BK878" s="144">
        <f>ROUND(I878*H878,2)</f>
        <v>0</v>
      </c>
      <c r="BL878" s="17" t="s">
        <v>283</v>
      </c>
      <c r="BM878" s="143" t="s">
        <v>878</v>
      </c>
    </row>
    <row r="879" spans="2:65" s="1" customFormat="1" ht="24.2" customHeight="1">
      <c r="B879" s="32"/>
      <c r="C879" s="160" t="s">
        <v>879</v>
      </c>
      <c r="D879" s="160" t="s">
        <v>151</v>
      </c>
      <c r="E879" s="161" t="s">
        <v>880</v>
      </c>
      <c r="F879" s="162" t="s">
        <v>881</v>
      </c>
      <c r="G879" s="163" t="s">
        <v>175</v>
      </c>
      <c r="H879" s="164">
        <v>35.840000000000003</v>
      </c>
      <c r="I879" s="165"/>
      <c r="J879" s="166">
        <f>ROUND(I879*H879,2)</f>
        <v>0</v>
      </c>
      <c r="K879" s="162" t="s">
        <v>143</v>
      </c>
      <c r="L879" s="167"/>
      <c r="M879" s="168" t="s">
        <v>1</v>
      </c>
      <c r="N879" s="169" t="s">
        <v>43</v>
      </c>
      <c r="P879" s="141">
        <f>O879*H879</f>
        <v>0</v>
      </c>
      <c r="Q879" s="141">
        <v>1.3999999999999999E-4</v>
      </c>
      <c r="R879" s="141">
        <f>Q879*H879</f>
        <v>5.0175999999999997E-3</v>
      </c>
      <c r="S879" s="141">
        <v>0</v>
      </c>
      <c r="T879" s="142">
        <f>S879*H879</f>
        <v>0</v>
      </c>
      <c r="AR879" s="143" t="s">
        <v>473</v>
      </c>
      <c r="AT879" s="143" t="s">
        <v>151</v>
      </c>
      <c r="AU879" s="143" t="s">
        <v>145</v>
      </c>
      <c r="AY879" s="17" t="s">
        <v>136</v>
      </c>
      <c r="BE879" s="144">
        <f>IF(N879="základní",J879,0)</f>
        <v>0</v>
      </c>
      <c r="BF879" s="144">
        <f>IF(N879="snížená",J879,0)</f>
        <v>0</v>
      </c>
      <c r="BG879" s="144">
        <f>IF(N879="zákl. přenesená",J879,0)</f>
        <v>0</v>
      </c>
      <c r="BH879" s="144">
        <f>IF(N879="sníž. přenesená",J879,0)</f>
        <v>0</v>
      </c>
      <c r="BI879" s="144">
        <f>IF(N879="nulová",J879,0)</f>
        <v>0</v>
      </c>
      <c r="BJ879" s="17" t="s">
        <v>145</v>
      </c>
      <c r="BK879" s="144">
        <f>ROUND(I879*H879,2)</f>
        <v>0</v>
      </c>
      <c r="BL879" s="17" t="s">
        <v>283</v>
      </c>
      <c r="BM879" s="143" t="s">
        <v>882</v>
      </c>
    </row>
    <row r="880" spans="2:65" s="12" customFormat="1" ht="11.25">
      <c r="B880" s="145"/>
      <c r="D880" s="146" t="s">
        <v>147</v>
      </c>
      <c r="F880" s="148" t="s">
        <v>883</v>
      </c>
      <c r="H880" s="149">
        <v>35.840000000000003</v>
      </c>
      <c r="I880" s="150"/>
      <c r="L880" s="145"/>
      <c r="M880" s="151"/>
      <c r="T880" s="152"/>
      <c r="AT880" s="147" t="s">
        <v>147</v>
      </c>
      <c r="AU880" s="147" t="s">
        <v>145</v>
      </c>
      <c r="AV880" s="12" t="s">
        <v>145</v>
      </c>
      <c r="AW880" s="12" t="s">
        <v>4</v>
      </c>
      <c r="AX880" s="12" t="s">
        <v>85</v>
      </c>
      <c r="AY880" s="147" t="s">
        <v>136</v>
      </c>
    </row>
    <row r="881" spans="2:65" s="1" customFormat="1" ht="24.2" customHeight="1">
      <c r="B881" s="32"/>
      <c r="C881" s="132" t="s">
        <v>884</v>
      </c>
      <c r="D881" s="132" t="s">
        <v>139</v>
      </c>
      <c r="E881" s="133" t="s">
        <v>885</v>
      </c>
      <c r="F881" s="134" t="s">
        <v>886</v>
      </c>
      <c r="G881" s="135" t="s">
        <v>175</v>
      </c>
      <c r="H881" s="136">
        <v>14.7</v>
      </c>
      <c r="I881" s="137"/>
      <c r="J881" s="138">
        <f>ROUND(I881*H881,2)</f>
        <v>0</v>
      </c>
      <c r="K881" s="134" t="s">
        <v>143</v>
      </c>
      <c r="L881" s="32"/>
      <c r="M881" s="139" t="s">
        <v>1</v>
      </c>
      <c r="N881" s="140" t="s">
        <v>43</v>
      </c>
      <c r="P881" s="141">
        <f>O881*H881</f>
        <v>0</v>
      </c>
      <c r="Q881" s="141">
        <v>1E-4</v>
      </c>
      <c r="R881" s="141">
        <f>Q881*H881</f>
        <v>1.47E-3</v>
      </c>
      <c r="S881" s="141">
        <v>0</v>
      </c>
      <c r="T881" s="142">
        <f>S881*H881</f>
        <v>0</v>
      </c>
      <c r="AR881" s="143" t="s">
        <v>283</v>
      </c>
      <c r="AT881" s="143" t="s">
        <v>139</v>
      </c>
      <c r="AU881" s="143" t="s">
        <v>145</v>
      </c>
      <c r="AY881" s="17" t="s">
        <v>136</v>
      </c>
      <c r="BE881" s="144">
        <f>IF(N881="základní",J881,0)</f>
        <v>0</v>
      </c>
      <c r="BF881" s="144">
        <f>IF(N881="snížená",J881,0)</f>
        <v>0</v>
      </c>
      <c r="BG881" s="144">
        <f>IF(N881="zákl. přenesená",J881,0)</f>
        <v>0</v>
      </c>
      <c r="BH881" s="144">
        <f>IF(N881="sníž. přenesená",J881,0)</f>
        <v>0</v>
      </c>
      <c r="BI881" s="144">
        <f>IF(N881="nulová",J881,0)</f>
        <v>0</v>
      </c>
      <c r="BJ881" s="17" t="s">
        <v>145</v>
      </c>
      <c r="BK881" s="144">
        <f>ROUND(I881*H881,2)</f>
        <v>0</v>
      </c>
      <c r="BL881" s="17" t="s">
        <v>283</v>
      </c>
      <c r="BM881" s="143" t="s">
        <v>887</v>
      </c>
    </row>
    <row r="882" spans="2:65" s="12" customFormat="1" ht="11.25">
      <c r="B882" s="145"/>
      <c r="D882" s="146" t="s">
        <v>147</v>
      </c>
      <c r="E882" s="147" t="s">
        <v>1</v>
      </c>
      <c r="F882" s="148" t="s">
        <v>866</v>
      </c>
      <c r="H882" s="149">
        <v>5.8</v>
      </c>
      <c r="I882" s="150"/>
      <c r="L882" s="145"/>
      <c r="M882" s="151"/>
      <c r="T882" s="152"/>
      <c r="AT882" s="147" t="s">
        <v>147</v>
      </c>
      <c r="AU882" s="147" t="s">
        <v>145</v>
      </c>
      <c r="AV882" s="12" t="s">
        <v>145</v>
      </c>
      <c r="AW882" s="12" t="s">
        <v>33</v>
      </c>
      <c r="AX882" s="12" t="s">
        <v>77</v>
      </c>
      <c r="AY882" s="147" t="s">
        <v>136</v>
      </c>
    </row>
    <row r="883" spans="2:65" s="12" customFormat="1" ht="11.25">
      <c r="B883" s="145"/>
      <c r="D883" s="146" t="s">
        <v>147</v>
      </c>
      <c r="E883" s="147" t="s">
        <v>1</v>
      </c>
      <c r="F883" s="148" t="s">
        <v>867</v>
      </c>
      <c r="H883" s="149">
        <v>4.8</v>
      </c>
      <c r="I883" s="150"/>
      <c r="L883" s="145"/>
      <c r="M883" s="151"/>
      <c r="T883" s="152"/>
      <c r="AT883" s="147" t="s">
        <v>147</v>
      </c>
      <c r="AU883" s="147" t="s">
        <v>145</v>
      </c>
      <c r="AV883" s="12" t="s">
        <v>145</v>
      </c>
      <c r="AW883" s="12" t="s">
        <v>33</v>
      </c>
      <c r="AX883" s="12" t="s">
        <v>77</v>
      </c>
      <c r="AY883" s="147" t="s">
        <v>136</v>
      </c>
    </row>
    <row r="884" spans="2:65" s="12" customFormat="1" ht="11.25">
      <c r="B884" s="145"/>
      <c r="D884" s="146" t="s">
        <v>147</v>
      </c>
      <c r="E884" s="147" t="s">
        <v>1</v>
      </c>
      <c r="F884" s="148" t="s">
        <v>869</v>
      </c>
      <c r="H884" s="149">
        <v>4.0999999999999996</v>
      </c>
      <c r="I884" s="150"/>
      <c r="L884" s="145"/>
      <c r="M884" s="151"/>
      <c r="T884" s="152"/>
      <c r="AT884" s="147" t="s">
        <v>147</v>
      </c>
      <c r="AU884" s="147" t="s">
        <v>145</v>
      </c>
      <c r="AV884" s="12" t="s">
        <v>145</v>
      </c>
      <c r="AW884" s="12" t="s">
        <v>33</v>
      </c>
      <c r="AX884" s="12" t="s">
        <v>77</v>
      </c>
      <c r="AY884" s="147" t="s">
        <v>136</v>
      </c>
    </row>
    <row r="885" spans="2:65" s="13" customFormat="1" ht="11.25">
      <c r="B885" s="153"/>
      <c r="D885" s="146" t="s">
        <v>147</v>
      </c>
      <c r="E885" s="154" t="s">
        <v>1</v>
      </c>
      <c r="F885" s="155" t="s">
        <v>150</v>
      </c>
      <c r="H885" s="156">
        <v>14.7</v>
      </c>
      <c r="I885" s="157"/>
      <c r="L885" s="153"/>
      <c r="M885" s="158"/>
      <c r="T885" s="159"/>
      <c r="AT885" s="154" t="s">
        <v>147</v>
      </c>
      <c r="AU885" s="154" t="s">
        <v>145</v>
      </c>
      <c r="AV885" s="13" t="s">
        <v>144</v>
      </c>
      <c r="AW885" s="13" t="s">
        <v>33</v>
      </c>
      <c r="AX885" s="13" t="s">
        <v>85</v>
      </c>
      <c r="AY885" s="154" t="s">
        <v>136</v>
      </c>
    </row>
    <row r="886" spans="2:65" s="1" customFormat="1" ht="24.2" customHeight="1">
      <c r="B886" s="32"/>
      <c r="C886" s="132" t="s">
        <v>888</v>
      </c>
      <c r="D886" s="132" t="s">
        <v>139</v>
      </c>
      <c r="E886" s="133" t="s">
        <v>889</v>
      </c>
      <c r="F886" s="134" t="s">
        <v>890</v>
      </c>
      <c r="G886" s="135" t="s">
        <v>175</v>
      </c>
      <c r="H886" s="136">
        <v>4.0999999999999996</v>
      </c>
      <c r="I886" s="137"/>
      <c r="J886" s="138">
        <f>ROUND(I886*H886,2)</f>
        <v>0</v>
      </c>
      <c r="K886" s="134" t="s">
        <v>143</v>
      </c>
      <c r="L886" s="32"/>
      <c r="M886" s="139" t="s">
        <v>1</v>
      </c>
      <c r="N886" s="140" t="s">
        <v>43</v>
      </c>
      <c r="P886" s="141">
        <f>O886*H886</f>
        <v>0</v>
      </c>
      <c r="Q886" s="141">
        <v>0</v>
      </c>
      <c r="R886" s="141">
        <f>Q886*H886</f>
        <v>0</v>
      </c>
      <c r="S886" s="141">
        <v>1.721E-2</v>
      </c>
      <c r="T886" s="142">
        <f>S886*H886</f>
        <v>7.0560999999999999E-2</v>
      </c>
      <c r="AR886" s="143" t="s">
        <v>283</v>
      </c>
      <c r="AT886" s="143" t="s">
        <v>139</v>
      </c>
      <c r="AU886" s="143" t="s">
        <v>145</v>
      </c>
      <c r="AY886" s="17" t="s">
        <v>136</v>
      </c>
      <c r="BE886" s="144">
        <f>IF(N886="základní",J886,0)</f>
        <v>0</v>
      </c>
      <c r="BF886" s="144">
        <f>IF(N886="snížená",J886,0)</f>
        <v>0</v>
      </c>
      <c r="BG886" s="144">
        <f>IF(N886="zákl. přenesená",J886,0)</f>
        <v>0</v>
      </c>
      <c r="BH886" s="144">
        <f>IF(N886="sníž. přenesená",J886,0)</f>
        <v>0</v>
      </c>
      <c r="BI886" s="144">
        <f>IF(N886="nulová",J886,0)</f>
        <v>0</v>
      </c>
      <c r="BJ886" s="17" t="s">
        <v>145</v>
      </c>
      <c r="BK886" s="144">
        <f>ROUND(I886*H886,2)</f>
        <v>0</v>
      </c>
      <c r="BL886" s="17" t="s">
        <v>283</v>
      </c>
      <c r="BM886" s="143" t="s">
        <v>891</v>
      </c>
    </row>
    <row r="887" spans="2:65" s="12" customFormat="1" ht="11.25">
      <c r="B887" s="145"/>
      <c r="D887" s="146" t="s">
        <v>147</v>
      </c>
      <c r="E887" s="147" t="s">
        <v>1</v>
      </c>
      <c r="F887" s="148" t="s">
        <v>869</v>
      </c>
      <c r="H887" s="149">
        <v>4.0999999999999996</v>
      </c>
      <c r="I887" s="150"/>
      <c r="L887" s="145"/>
      <c r="M887" s="151"/>
      <c r="T887" s="152"/>
      <c r="AT887" s="147" t="s">
        <v>147</v>
      </c>
      <c r="AU887" s="147" t="s">
        <v>145</v>
      </c>
      <c r="AV887" s="12" t="s">
        <v>145</v>
      </c>
      <c r="AW887" s="12" t="s">
        <v>33</v>
      </c>
      <c r="AX887" s="12" t="s">
        <v>85</v>
      </c>
      <c r="AY887" s="147" t="s">
        <v>136</v>
      </c>
    </row>
    <row r="888" spans="2:65" s="1" customFormat="1" ht="21.75" customHeight="1">
      <c r="B888" s="32"/>
      <c r="C888" s="132" t="s">
        <v>892</v>
      </c>
      <c r="D888" s="132" t="s">
        <v>139</v>
      </c>
      <c r="E888" s="133" t="s">
        <v>893</v>
      </c>
      <c r="F888" s="134" t="s">
        <v>894</v>
      </c>
      <c r="G888" s="135" t="s">
        <v>515</v>
      </c>
      <c r="H888" s="136">
        <v>12</v>
      </c>
      <c r="I888" s="137"/>
      <c r="J888" s="138">
        <f>ROUND(I888*H888,2)</f>
        <v>0</v>
      </c>
      <c r="K888" s="134" t="s">
        <v>143</v>
      </c>
      <c r="L888" s="32"/>
      <c r="M888" s="139" t="s">
        <v>1</v>
      </c>
      <c r="N888" s="140" t="s">
        <v>43</v>
      </c>
      <c r="P888" s="141">
        <f>O888*H888</f>
        <v>0</v>
      </c>
      <c r="Q888" s="141">
        <v>2.2000000000000001E-4</v>
      </c>
      <c r="R888" s="141">
        <f>Q888*H888</f>
        <v>2.64E-3</v>
      </c>
      <c r="S888" s="141">
        <v>0</v>
      </c>
      <c r="T888" s="142">
        <f>S888*H888</f>
        <v>0</v>
      </c>
      <c r="AR888" s="143" t="s">
        <v>283</v>
      </c>
      <c r="AT888" s="143" t="s">
        <v>139</v>
      </c>
      <c r="AU888" s="143" t="s">
        <v>145</v>
      </c>
      <c r="AY888" s="17" t="s">
        <v>136</v>
      </c>
      <c r="BE888" s="144">
        <f>IF(N888="základní",J888,0)</f>
        <v>0</v>
      </c>
      <c r="BF888" s="144">
        <f>IF(N888="snížená",J888,0)</f>
        <v>0</v>
      </c>
      <c r="BG888" s="144">
        <f>IF(N888="zákl. přenesená",J888,0)</f>
        <v>0</v>
      </c>
      <c r="BH888" s="144">
        <f>IF(N888="sníž. přenesená",J888,0)</f>
        <v>0</v>
      </c>
      <c r="BI888" s="144">
        <f>IF(N888="nulová",J888,0)</f>
        <v>0</v>
      </c>
      <c r="BJ888" s="17" t="s">
        <v>145</v>
      </c>
      <c r="BK888" s="144">
        <f>ROUND(I888*H888,2)</f>
        <v>0</v>
      </c>
      <c r="BL888" s="17" t="s">
        <v>283</v>
      </c>
      <c r="BM888" s="143" t="s">
        <v>895</v>
      </c>
    </row>
    <row r="889" spans="2:65" s="12" customFormat="1" ht="11.25">
      <c r="B889" s="145"/>
      <c r="D889" s="146" t="s">
        <v>147</v>
      </c>
      <c r="E889" s="147" t="s">
        <v>1</v>
      </c>
      <c r="F889" s="148" t="s">
        <v>896</v>
      </c>
      <c r="H889" s="149">
        <v>12</v>
      </c>
      <c r="I889" s="150"/>
      <c r="L889" s="145"/>
      <c r="M889" s="151"/>
      <c r="T889" s="152"/>
      <c r="AT889" s="147" t="s">
        <v>147</v>
      </c>
      <c r="AU889" s="147" t="s">
        <v>145</v>
      </c>
      <c r="AV889" s="12" t="s">
        <v>145</v>
      </c>
      <c r="AW889" s="12" t="s">
        <v>33</v>
      </c>
      <c r="AX889" s="12" t="s">
        <v>85</v>
      </c>
      <c r="AY889" s="147" t="s">
        <v>136</v>
      </c>
    </row>
    <row r="890" spans="2:65" s="1" customFormat="1" ht="33" customHeight="1">
      <c r="B890" s="32"/>
      <c r="C890" s="160" t="s">
        <v>897</v>
      </c>
      <c r="D890" s="160" t="s">
        <v>151</v>
      </c>
      <c r="E890" s="161" t="s">
        <v>898</v>
      </c>
      <c r="F890" s="162" t="s">
        <v>899</v>
      </c>
      <c r="G890" s="163" t="s">
        <v>515</v>
      </c>
      <c r="H890" s="164">
        <v>12</v>
      </c>
      <c r="I890" s="165"/>
      <c r="J890" s="166">
        <f>ROUND(I890*H890,2)</f>
        <v>0</v>
      </c>
      <c r="K890" s="162" t="s">
        <v>143</v>
      </c>
      <c r="L890" s="167"/>
      <c r="M890" s="168" t="s">
        <v>1</v>
      </c>
      <c r="N890" s="169" t="s">
        <v>43</v>
      </c>
      <c r="P890" s="141">
        <f>O890*H890</f>
        <v>0</v>
      </c>
      <c r="Q890" s="141">
        <v>1.325E-2</v>
      </c>
      <c r="R890" s="141">
        <f>Q890*H890</f>
        <v>0.159</v>
      </c>
      <c r="S890" s="141">
        <v>0</v>
      </c>
      <c r="T890" s="142">
        <f>S890*H890</f>
        <v>0</v>
      </c>
      <c r="AR890" s="143" t="s">
        <v>473</v>
      </c>
      <c r="AT890" s="143" t="s">
        <v>151</v>
      </c>
      <c r="AU890" s="143" t="s">
        <v>145</v>
      </c>
      <c r="AY890" s="17" t="s">
        <v>136</v>
      </c>
      <c r="BE890" s="144">
        <f>IF(N890="základní",J890,0)</f>
        <v>0</v>
      </c>
      <c r="BF890" s="144">
        <f>IF(N890="snížená",J890,0)</f>
        <v>0</v>
      </c>
      <c r="BG890" s="144">
        <f>IF(N890="zákl. přenesená",J890,0)</f>
        <v>0</v>
      </c>
      <c r="BH890" s="144">
        <f>IF(N890="sníž. přenesená",J890,0)</f>
        <v>0</v>
      </c>
      <c r="BI890" s="144">
        <f>IF(N890="nulová",J890,0)</f>
        <v>0</v>
      </c>
      <c r="BJ890" s="17" t="s">
        <v>145</v>
      </c>
      <c r="BK890" s="144">
        <f>ROUND(I890*H890,2)</f>
        <v>0</v>
      </c>
      <c r="BL890" s="17" t="s">
        <v>283</v>
      </c>
      <c r="BM890" s="143" t="s">
        <v>900</v>
      </c>
    </row>
    <row r="891" spans="2:65" s="1" customFormat="1" ht="24.2" customHeight="1">
      <c r="B891" s="32"/>
      <c r="C891" s="132" t="s">
        <v>901</v>
      </c>
      <c r="D891" s="132" t="s">
        <v>139</v>
      </c>
      <c r="E891" s="133" t="s">
        <v>902</v>
      </c>
      <c r="F891" s="134" t="s">
        <v>903</v>
      </c>
      <c r="G891" s="135" t="s">
        <v>515</v>
      </c>
      <c r="H891" s="136">
        <v>1</v>
      </c>
      <c r="I891" s="137"/>
      <c r="J891" s="138">
        <f>ROUND(I891*H891,2)</f>
        <v>0</v>
      </c>
      <c r="K891" s="134" t="s">
        <v>143</v>
      </c>
      <c r="L891" s="32"/>
      <c r="M891" s="139" t="s">
        <v>1</v>
      </c>
      <c r="N891" s="140" t="s">
        <v>43</v>
      </c>
      <c r="P891" s="141">
        <f>O891*H891</f>
        <v>0</v>
      </c>
      <c r="Q891" s="141">
        <v>1.583E-2</v>
      </c>
      <c r="R891" s="141">
        <f>Q891*H891</f>
        <v>1.583E-2</v>
      </c>
      <c r="S891" s="141">
        <v>0</v>
      </c>
      <c r="T891" s="142">
        <f>S891*H891</f>
        <v>0</v>
      </c>
      <c r="AR891" s="143" t="s">
        <v>283</v>
      </c>
      <c r="AT891" s="143" t="s">
        <v>139</v>
      </c>
      <c r="AU891" s="143" t="s">
        <v>145</v>
      </c>
      <c r="AY891" s="17" t="s">
        <v>136</v>
      </c>
      <c r="BE891" s="144">
        <f>IF(N891="základní",J891,0)</f>
        <v>0</v>
      </c>
      <c r="BF891" s="144">
        <f>IF(N891="snížená",J891,0)</f>
        <v>0</v>
      </c>
      <c r="BG891" s="144">
        <f>IF(N891="zákl. přenesená",J891,0)</f>
        <v>0</v>
      </c>
      <c r="BH891" s="144">
        <f>IF(N891="sníž. přenesená",J891,0)</f>
        <v>0</v>
      </c>
      <c r="BI891" s="144">
        <f>IF(N891="nulová",J891,0)</f>
        <v>0</v>
      </c>
      <c r="BJ891" s="17" t="s">
        <v>145</v>
      </c>
      <c r="BK891" s="144">
        <f>ROUND(I891*H891,2)</f>
        <v>0</v>
      </c>
      <c r="BL891" s="17" t="s">
        <v>283</v>
      </c>
      <c r="BM891" s="143" t="s">
        <v>904</v>
      </c>
    </row>
    <row r="892" spans="2:65" s="12" customFormat="1" ht="11.25">
      <c r="B892" s="145"/>
      <c r="D892" s="146" t="s">
        <v>147</v>
      </c>
      <c r="E892" s="147" t="s">
        <v>1</v>
      </c>
      <c r="F892" s="148" t="s">
        <v>905</v>
      </c>
      <c r="H892" s="149">
        <v>1</v>
      </c>
      <c r="I892" s="150"/>
      <c r="L892" s="145"/>
      <c r="M892" s="151"/>
      <c r="T892" s="152"/>
      <c r="AT892" s="147" t="s">
        <v>147</v>
      </c>
      <c r="AU892" s="147" t="s">
        <v>145</v>
      </c>
      <c r="AV892" s="12" t="s">
        <v>145</v>
      </c>
      <c r="AW892" s="12" t="s">
        <v>33</v>
      </c>
      <c r="AX892" s="12" t="s">
        <v>85</v>
      </c>
      <c r="AY892" s="147" t="s">
        <v>136</v>
      </c>
    </row>
    <row r="893" spans="2:65" s="1" customFormat="1" ht="33" customHeight="1">
      <c r="B893" s="32"/>
      <c r="C893" s="132" t="s">
        <v>906</v>
      </c>
      <c r="D893" s="132" t="s">
        <v>139</v>
      </c>
      <c r="E893" s="133" t="s">
        <v>907</v>
      </c>
      <c r="F893" s="134" t="s">
        <v>908</v>
      </c>
      <c r="G893" s="135" t="s">
        <v>515</v>
      </c>
      <c r="H893" s="136">
        <v>1</v>
      </c>
      <c r="I893" s="137"/>
      <c r="J893" s="138">
        <f>ROUND(I893*H893,2)</f>
        <v>0</v>
      </c>
      <c r="K893" s="134" t="s">
        <v>1</v>
      </c>
      <c r="L893" s="32"/>
      <c r="M893" s="139" t="s">
        <v>1</v>
      </c>
      <c r="N893" s="140" t="s">
        <v>43</v>
      </c>
      <c r="P893" s="141">
        <f>O893*H893</f>
        <v>0</v>
      </c>
      <c r="Q893" s="141">
        <v>0</v>
      </c>
      <c r="R893" s="141">
        <f>Q893*H893</f>
        <v>0</v>
      </c>
      <c r="S893" s="141">
        <v>0.02</v>
      </c>
      <c r="T893" s="142">
        <f>S893*H893</f>
        <v>0.02</v>
      </c>
      <c r="AR893" s="143" t="s">
        <v>144</v>
      </c>
      <c r="AT893" s="143" t="s">
        <v>139</v>
      </c>
      <c r="AU893" s="143" t="s">
        <v>145</v>
      </c>
      <c r="AY893" s="17" t="s">
        <v>136</v>
      </c>
      <c r="BE893" s="144">
        <f>IF(N893="základní",J893,0)</f>
        <v>0</v>
      </c>
      <c r="BF893" s="144">
        <f>IF(N893="snížená",J893,0)</f>
        <v>0</v>
      </c>
      <c r="BG893" s="144">
        <f>IF(N893="zákl. přenesená",J893,0)</f>
        <v>0</v>
      </c>
      <c r="BH893" s="144">
        <f>IF(N893="sníž. přenesená",J893,0)</f>
        <v>0</v>
      </c>
      <c r="BI893" s="144">
        <f>IF(N893="nulová",J893,0)</f>
        <v>0</v>
      </c>
      <c r="BJ893" s="17" t="s">
        <v>145</v>
      </c>
      <c r="BK893" s="144">
        <f>ROUND(I893*H893,2)</f>
        <v>0</v>
      </c>
      <c r="BL893" s="17" t="s">
        <v>144</v>
      </c>
      <c r="BM893" s="143" t="s">
        <v>909</v>
      </c>
    </row>
    <row r="894" spans="2:65" s="12" customFormat="1" ht="11.25">
      <c r="B894" s="145"/>
      <c r="D894" s="146" t="s">
        <v>147</v>
      </c>
      <c r="E894" s="147" t="s">
        <v>1</v>
      </c>
      <c r="F894" s="148" t="s">
        <v>910</v>
      </c>
      <c r="H894" s="149">
        <v>1</v>
      </c>
      <c r="I894" s="150"/>
      <c r="L894" s="145"/>
      <c r="M894" s="151"/>
      <c r="T894" s="152"/>
      <c r="AT894" s="147" t="s">
        <v>147</v>
      </c>
      <c r="AU894" s="147" t="s">
        <v>145</v>
      </c>
      <c r="AV894" s="12" t="s">
        <v>145</v>
      </c>
      <c r="AW894" s="12" t="s">
        <v>33</v>
      </c>
      <c r="AX894" s="12" t="s">
        <v>85</v>
      </c>
      <c r="AY894" s="147" t="s">
        <v>136</v>
      </c>
    </row>
    <row r="895" spans="2:65" s="1" customFormat="1" ht="24.2" customHeight="1">
      <c r="B895" s="32"/>
      <c r="C895" s="132" t="s">
        <v>911</v>
      </c>
      <c r="D895" s="132" t="s">
        <v>139</v>
      </c>
      <c r="E895" s="133" t="s">
        <v>912</v>
      </c>
      <c r="F895" s="134" t="s">
        <v>913</v>
      </c>
      <c r="G895" s="135" t="s">
        <v>142</v>
      </c>
      <c r="H895" s="136">
        <v>0.84799999999999998</v>
      </c>
      <c r="I895" s="137"/>
      <c r="J895" s="138">
        <f>ROUND(I895*H895,2)</f>
        <v>0</v>
      </c>
      <c r="K895" s="134" t="s">
        <v>143</v>
      </c>
      <c r="L895" s="32"/>
      <c r="M895" s="139" t="s">
        <v>1</v>
      </c>
      <c r="N895" s="140" t="s">
        <v>43</v>
      </c>
      <c r="P895" s="141">
        <f>O895*H895</f>
        <v>0</v>
      </c>
      <c r="Q895" s="141">
        <v>0</v>
      </c>
      <c r="R895" s="141">
        <f>Q895*H895</f>
        <v>0</v>
      </c>
      <c r="S895" s="141">
        <v>0</v>
      </c>
      <c r="T895" s="142">
        <f>S895*H895</f>
        <v>0</v>
      </c>
      <c r="AR895" s="143" t="s">
        <v>283</v>
      </c>
      <c r="AT895" s="143" t="s">
        <v>139</v>
      </c>
      <c r="AU895" s="143" t="s">
        <v>145</v>
      </c>
      <c r="AY895" s="17" t="s">
        <v>136</v>
      </c>
      <c r="BE895" s="144">
        <f>IF(N895="základní",J895,0)</f>
        <v>0</v>
      </c>
      <c r="BF895" s="144">
        <f>IF(N895="snížená",J895,0)</f>
        <v>0</v>
      </c>
      <c r="BG895" s="144">
        <f>IF(N895="zákl. přenesená",J895,0)</f>
        <v>0</v>
      </c>
      <c r="BH895" s="144">
        <f>IF(N895="sníž. přenesená",J895,0)</f>
        <v>0</v>
      </c>
      <c r="BI895" s="144">
        <f>IF(N895="nulová",J895,0)</f>
        <v>0</v>
      </c>
      <c r="BJ895" s="17" t="s">
        <v>145</v>
      </c>
      <c r="BK895" s="144">
        <f>ROUND(I895*H895,2)</f>
        <v>0</v>
      </c>
      <c r="BL895" s="17" t="s">
        <v>283</v>
      </c>
      <c r="BM895" s="143" t="s">
        <v>914</v>
      </c>
    </row>
    <row r="896" spans="2:65" s="11" customFormat="1" ht="22.9" customHeight="1">
      <c r="B896" s="120"/>
      <c r="D896" s="121" t="s">
        <v>76</v>
      </c>
      <c r="E896" s="130" t="s">
        <v>915</v>
      </c>
      <c r="F896" s="130" t="s">
        <v>916</v>
      </c>
      <c r="I896" s="123"/>
      <c r="J896" s="131">
        <f>BK896</f>
        <v>0</v>
      </c>
      <c r="L896" s="120"/>
      <c r="M896" s="125"/>
      <c r="P896" s="126">
        <f>SUM(P897:P974)</f>
        <v>0</v>
      </c>
      <c r="R896" s="126">
        <f>SUM(R897:R974)</f>
        <v>0.85294999999999987</v>
      </c>
      <c r="T896" s="127">
        <f>SUM(T897:T974)</f>
        <v>3.1508570200000001</v>
      </c>
      <c r="AR896" s="121" t="s">
        <v>145</v>
      </c>
      <c r="AT896" s="128" t="s">
        <v>76</v>
      </c>
      <c r="AU896" s="128" t="s">
        <v>85</v>
      </c>
      <c r="AY896" s="121" t="s">
        <v>136</v>
      </c>
      <c r="BK896" s="129">
        <f>SUM(BK897:BK974)</f>
        <v>0</v>
      </c>
    </row>
    <row r="897" spans="2:65" s="1" customFormat="1" ht="24.2" customHeight="1">
      <c r="B897" s="32"/>
      <c r="C897" s="132" t="s">
        <v>917</v>
      </c>
      <c r="D897" s="132" t="s">
        <v>139</v>
      </c>
      <c r="E897" s="133" t="s">
        <v>918</v>
      </c>
      <c r="F897" s="134" t="s">
        <v>919</v>
      </c>
      <c r="G897" s="135" t="s">
        <v>515</v>
      </c>
      <c r="H897" s="136">
        <v>12</v>
      </c>
      <c r="I897" s="137"/>
      <c r="J897" s="138">
        <f>ROUND(I897*H897,2)</f>
        <v>0</v>
      </c>
      <c r="K897" s="134" t="s">
        <v>143</v>
      </c>
      <c r="L897" s="32"/>
      <c r="M897" s="139" t="s">
        <v>1</v>
      </c>
      <c r="N897" s="140" t="s">
        <v>43</v>
      </c>
      <c r="P897" s="141">
        <f>O897*H897</f>
        <v>0</v>
      </c>
      <c r="Q897" s="141">
        <v>0</v>
      </c>
      <c r="R897" s="141">
        <f>Q897*H897</f>
        <v>0</v>
      </c>
      <c r="S897" s="141">
        <v>0</v>
      </c>
      <c r="T897" s="142">
        <f>S897*H897</f>
        <v>0</v>
      </c>
      <c r="AR897" s="143" t="s">
        <v>283</v>
      </c>
      <c r="AT897" s="143" t="s">
        <v>139</v>
      </c>
      <c r="AU897" s="143" t="s">
        <v>145</v>
      </c>
      <c r="AY897" s="17" t="s">
        <v>136</v>
      </c>
      <c r="BE897" s="144">
        <f>IF(N897="základní",J897,0)</f>
        <v>0</v>
      </c>
      <c r="BF897" s="144">
        <f>IF(N897="snížená",J897,0)</f>
        <v>0</v>
      </c>
      <c r="BG897" s="144">
        <f>IF(N897="zákl. přenesená",J897,0)</f>
        <v>0</v>
      </c>
      <c r="BH897" s="144">
        <f>IF(N897="sníž. přenesená",J897,0)</f>
        <v>0</v>
      </c>
      <c r="BI897" s="144">
        <f>IF(N897="nulová",J897,0)</f>
        <v>0</v>
      </c>
      <c r="BJ897" s="17" t="s">
        <v>145</v>
      </c>
      <c r="BK897" s="144">
        <f>ROUND(I897*H897,2)</f>
        <v>0</v>
      </c>
      <c r="BL897" s="17" t="s">
        <v>283</v>
      </c>
      <c r="BM897" s="143" t="s">
        <v>920</v>
      </c>
    </row>
    <row r="898" spans="2:65" s="12" customFormat="1" ht="11.25">
      <c r="B898" s="145"/>
      <c r="D898" s="146" t="s">
        <v>147</v>
      </c>
      <c r="E898" s="147" t="s">
        <v>1</v>
      </c>
      <c r="F898" s="148" t="s">
        <v>896</v>
      </c>
      <c r="H898" s="149">
        <v>12</v>
      </c>
      <c r="I898" s="150"/>
      <c r="L898" s="145"/>
      <c r="M898" s="151"/>
      <c r="T898" s="152"/>
      <c r="AT898" s="147" t="s">
        <v>147</v>
      </c>
      <c r="AU898" s="147" t="s">
        <v>145</v>
      </c>
      <c r="AV898" s="12" t="s">
        <v>145</v>
      </c>
      <c r="AW898" s="12" t="s">
        <v>33</v>
      </c>
      <c r="AX898" s="12" t="s">
        <v>85</v>
      </c>
      <c r="AY898" s="147" t="s">
        <v>136</v>
      </c>
    </row>
    <row r="899" spans="2:65" s="1" customFormat="1" ht="24.2" customHeight="1">
      <c r="B899" s="32"/>
      <c r="C899" s="160" t="s">
        <v>921</v>
      </c>
      <c r="D899" s="160" t="s">
        <v>151</v>
      </c>
      <c r="E899" s="161" t="s">
        <v>922</v>
      </c>
      <c r="F899" s="162" t="s">
        <v>923</v>
      </c>
      <c r="G899" s="163" t="s">
        <v>515</v>
      </c>
      <c r="H899" s="164">
        <v>12</v>
      </c>
      <c r="I899" s="165"/>
      <c r="J899" s="166">
        <f>ROUND(I899*H899,2)</f>
        <v>0</v>
      </c>
      <c r="K899" s="162" t="s">
        <v>1</v>
      </c>
      <c r="L899" s="167"/>
      <c r="M899" s="168" t="s">
        <v>1</v>
      </c>
      <c r="N899" s="169" t="s">
        <v>43</v>
      </c>
      <c r="P899" s="141">
        <f>O899*H899</f>
        <v>0</v>
      </c>
      <c r="Q899" s="141">
        <v>2.2499999999999999E-2</v>
      </c>
      <c r="R899" s="141">
        <f>Q899*H899</f>
        <v>0.27</v>
      </c>
      <c r="S899" s="141">
        <v>0</v>
      </c>
      <c r="T899" s="142">
        <f>S899*H899</f>
        <v>0</v>
      </c>
      <c r="AR899" s="143" t="s">
        <v>473</v>
      </c>
      <c r="AT899" s="143" t="s">
        <v>151</v>
      </c>
      <c r="AU899" s="143" t="s">
        <v>145</v>
      </c>
      <c r="AY899" s="17" t="s">
        <v>136</v>
      </c>
      <c r="BE899" s="144">
        <f>IF(N899="základní",J899,0)</f>
        <v>0</v>
      </c>
      <c r="BF899" s="144">
        <f>IF(N899="snížená",J899,0)</f>
        <v>0</v>
      </c>
      <c r="BG899" s="144">
        <f>IF(N899="zákl. přenesená",J899,0)</f>
        <v>0</v>
      </c>
      <c r="BH899" s="144">
        <f>IF(N899="sníž. přenesená",J899,0)</f>
        <v>0</v>
      </c>
      <c r="BI899" s="144">
        <f>IF(N899="nulová",J899,0)</f>
        <v>0</v>
      </c>
      <c r="BJ899" s="17" t="s">
        <v>145</v>
      </c>
      <c r="BK899" s="144">
        <f>ROUND(I899*H899,2)</f>
        <v>0</v>
      </c>
      <c r="BL899" s="17" t="s">
        <v>283</v>
      </c>
      <c r="BM899" s="143" t="s">
        <v>924</v>
      </c>
    </row>
    <row r="900" spans="2:65" s="1" customFormat="1" ht="33" customHeight="1">
      <c r="B900" s="32"/>
      <c r="C900" s="132" t="s">
        <v>925</v>
      </c>
      <c r="D900" s="132" t="s">
        <v>139</v>
      </c>
      <c r="E900" s="133" t="s">
        <v>926</v>
      </c>
      <c r="F900" s="134" t="s">
        <v>927</v>
      </c>
      <c r="G900" s="135" t="s">
        <v>515</v>
      </c>
      <c r="H900" s="136">
        <v>2</v>
      </c>
      <c r="I900" s="137"/>
      <c r="J900" s="138">
        <f>ROUND(I900*H900,2)</f>
        <v>0</v>
      </c>
      <c r="K900" s="134" t="s">
        <v>143</v>
      </c>
      <c r="L900" s="32"/>
      <c r="M900" s="139" t="s">
        <v>1</v>
      </c>
      <c r="N900" s="140" t="s">
        <v>43</v>
      </c>
      <c r="P900" s="141">
        <f>O900*H900</f>
        <v>0</v>
      </c>
      <c r="Q900" s="141">
        <v>0</v>
      </c>
      <c r="R900" s="141">
        <f>Q900*H900</f>
        <v>0</v>
      </c>
      <c r="S900" s="141">
        <v>0</v>
      </c>
      <c r="T900" s="142">
        <f>S900*H900</f>
        <v>0</v>
      </c>
      <c r="AR900" s="143" t="s">
        <v>283</v>
      </c>
      <c r="AT900" s="143" t="s">
        <v>139</v>
      </c>
      <c r="AU900" s="143" t="s">
        <v>145</v>
      </c>
      <c r="AY900" s="17" t="s">
        <v>136</v>
      </c>
      <c r="BE900" s="144">
        <f>IF(N900="základní",J900,0)</f>
        <v>0</v>
      </c>
      <c r="BF900" s="144">
        <f>IF(N900="snížená",J900,0)</f>
        <v>0</v>
      </c>
      <c r="BG900" s="144">
        <f>IF(N900="zákl. přenesená",J900,0)</f>
        <v>0</v>
      </c>
      <c r="BH900" s="144">
        <f>IF(N900="sníž. přenesená",J900,0)</f>
        <v>0</v>
      </c>
      <c r="BI900" s="144">
        <f>IF(N900="nulová",J900,0)</f>
        <v>0</v>
      </c>
      <c r="BJ900" s="17" t="s">
        <v>145</v>
      </c>
      <c r="BK900" s="144">
        <f>ROUND(I900*H900,2)</f>
        <v>0</v>
      </c>
      <c r="BL900" s="17" t="s">
        <v>283</v>
      </c>
      <c r="BM900" s="143" t="s">
        <v>928</v>
      </c>
    </row>
    <row r="901" spans="2:65" s="12" customFormat="1" ht="11.25">
      <c r="B901" s="145"/>
      <c r="D901" s="146" t="s">
        <v>147</v>
      </c>
      <c r="E901" s="147" t="s">
        <v>1</v>
      </c>
      <c r="F901" s="148" t="s">
        <v>929</v>
      </c>
      <c r="H901" s="149">
        <v>1</v>
      </c>
      <c r="I901" s="150"/>
      <c r="L901" s="145"/>
      <c r="M901" s="151"/>
      <c r="T901" s="152"/>
      <c r="AT901" s="147" t="s">
        <v>147</v>
      </c>
      <c r="AU901" s="147" t="s">
        <v>145</v>
      </c>
      <c r="AV901" s="12" t="s">
        <v>145</v>
      </c>
      <c r="AW901" s="12" t="s">
        <v>33</v>
      </c>
      <c r="AX901" s="12" t="s">
        <v>77</v>
      </c>
      <c r="AY901" s="147" t="s">
        <v>136</v>
      </c>
    </row>
    <row r="902" spans="2:65" s="12" customFormat="1" ht="11.25">
      <c r="B902" s="145"/>
      <c r="D902" s="146" t="s">
        <v>147</v>
      </c>
      <c r="E902" s="147" t="s">
        <v>1</v>
      </c>
      <c r="F902" s="148" t="s">
        <v>930</v>
      </c>
      <c r="H902" s="149">
        <v>1</v>
      </c>
      <c r="I902" s="150"/>
      <c r="L902" s="145"/>
      <c r="M902" s="151"/>
      <c r="T902" s="152"/>
      <c r="AT902" s="147" t="s">
        <v>147</v>
      </c>
      <c r="AU902" s="147" t="s">
        <v>145</v>
      </c>
      <c r="AV902" s="12" t="s">
        <v>145</v>
      </c>
      <c r="AW902" s="12" t="s">
        <v>33</v>
      </c>
      <c r="AX902" s="12" t="s">
        <v>77</v>
      </c>
      <c r="AY902" s="147" t="s">
        <v>136</v>
      </c>
    </row>
    <row r="903" spans="2:65" s="13" customFormat="1" ht="11.25">
      <c r="B903" s="153"/>
      <c r="D903" s="146" t="s">
        <v>147</v>
      </c>
      <c r="E903" s="154" t="s">
        <v>1</v>
      </c>
      <c r="F903" s="155" t="s">
        <v>150</v>
      </c>
      <c r="H903" s="156">
        <v>2</v>
      </c>
      <c r="I903" s="157"/>
      <c r="L903" s="153"/>
      <c r="M903" s="158"/>
      <c r="T903" s="159"/>
      <c r="AT903" s="154" t="s">
        <v>147</v>
      </c>
      <c r="AU903" s="154" t="s">
        <v>145</v>
      </c>
      <c r="AV903" s="13" t="s">
        <v>144</v>
      </c>
      <c r="AW903" s="13" t="s">
        <v>33</v>
      </c>
      <c r="AX903" s="13" t="s">
        <v>85</v>
      </c>
      <c r="AY903" s="154" t="s">
        <v>136</v>
      </c>
    </row>
    <row r="904" spans="2:65" s="1" customFormat="1" ht="49.15" customHeight="1">
      <c r="B904" s="32"/>
      <c r="C904" s="160" t="s">
        <v>931</v>
      </c>
      <c r="D904" s="160" t="s">
        <v>151</v>
      </c>
      <c r="E904" s="161" t="s">
        <v>932</v>
      </c>
      <c r="F904" s="162" t="s">
        <v>933</v>
      </c>
      <c r="G904" s="163" t="s">
        <v>515</v>
      </c>
      <c r="H904" s="164">
        <v>2</v>
      </c>
      <c r="I904" s="165"/>
      <c r="J904" s="166">
        <f>ROUND(I904*H904,2)</f>
        <v>0</v>
      </c>
      <c r="K904" s="162" t="s">
        <v>1</v>
      </c>
      <c r="L904" s="167"/>
      <c r="M904" s="168" t="s">
        <v>1</v>
      </c>
      <c r="N904" s="169" t="s">
        <v>43</v>
      </c>
      <c r="P904" s="141">
        <f>O904*H904</f>
        <v>0</v>
      </c>
      <c r="Q904" s="141">
        <v>6.1100000000000002E-2</v>
      </c>
      <c r="R904" s="141">
        <f>Q904*H904</f>
        <v>0.1222</v>
      </c>
      <c r="S904" s="141">
        <v>0</v>
      </c>
      <c r="T904" s="142">
        <f>S904*H904</f>
        <v>0</v>
      </c>
      <c r="AR904" s="143" t="s">
        <v>473</v>
      </c>
      <c r="AT904" s="143" t="s">
        <v>151</v>
      </c>
      <c r="AU904" s="143" t="s">
        <v>145</v>
      </c>
      <c r="AY904" s="17" t="s">
        <v>136</v>
      </c>
      <c r="BE904" s="144">
        <f>IF(N904="základní",J904,0)</f>
        <v>0</v>
      </c>
      <c r="BF904" s="144">
        <f>IF(N904="snížená",J904,0)</f>
        <v>0</v>
      </c>
      <c r="BG904" s="144">
        <f>IF(N904="zákl. přenesená",J904,0)</f>
        <v>0</v>
      </c>
      <c r="BH904" s="144">
        <f>IF(N904="sníž. přenesená",J904,0)</f>
        <v>0</v>
      </c>
      <c r="BI904" s="144">
        <f>IF(N904="nulová",J904,0)</f>
        <v>0</v>
      </c>
      <c r="BJ904" s="17" t="s">
        <v>145</v>
      </c>
      <c r="BK904" s="144">
        <f>ROUND(I904*H904,2)</f>
        <v>0</v>
      </c>
      <c r="BL904" s="17" t="s">
        <v>283</v>
      </c>
      <c r="BM904" s="143" t="s">
        <v>934</v>
      </c>
    </row>
    <row r="905" spans="2:65" s="1" customFormat="1" ht="33" customHeight="1">
      <c r="B905" s="32"/>
      <c r="C905" s="132" t="s">
        <v>935</v>
      </c>
      <c r="D905" s="132" t="s">
        <v>139</v>
      </c>
      <c r="E905" s="133" t="s">
        <v>936</v>
      </c>
      <c r="F905" s="134" t="s">
        <v>937</v>
      </c>
      <c r="G905" s="135" t="s">
        <v>515</v>
      </c>
      <c r="H905" s="136">
        <v>6</v>
      </c>
      <c r="I905" s="137"/>
      <c r="J905" s="138">
        <f>ROUND(I905*H905,2)</f>
        <v>0</v>
      </c>
      <c r="K905" s="134" t="s">
        <v>143</v>
      </c>
      <c r="L905" s="32"/>
      <c r="M905" s="139" t="s">
        <v>1</v>
      </c>
      <c r="N905" s="140" t="s">
        <v>43</v>
      </c>
      <c r="P905" s="141">
        <f>O905*H905</f>
        <v>0</v>
      </c>
      <c r="Q905" s="141">
        <v>0</v>
      </c>
      <c r="R905" s="141">
        <f>Q905*H905</f>
        <v>0</v>
      </c>
      <c r="S905" s="141">
        <v>0</v>
      </c>
      <c r="T905" s="142">
        <f>S905*H905</f>
        <v>0</v>
      </c>
      <c r="AR905" s="143" t="s">
        <v>283</v>
      </c>
      <c r="AT905" s="143" t="s">
        <v>139</v>
      </c>
      <c r="AU905" s="143" t="s">
        <v>145</v>
      </c>
      <c r="AY905" s="17" t="s">
        <v>136</v>
      </c>
      <c r="BE905" s="144">
        <f>IF(N905="základní",J905,0)</f>
        <v>0</v>
      </c>
      <c r="BF905" s="144">
        <f>IF(N905="snížená",J905,0)</f>
        <v>0</v>
      </c>
      <c r="BG905" s="144">
        <f>IF(N905="zákl. přenesená",J905,0)</f>
        <v>0</v>
      </c>
      <c r="BH905" s="144">
        <f>IF(N905="sníž. přenesená",J905,0)</f>
        <v>0</v>
      </c>
      <c r="BI905" s="144">
        <f>IF(N905="nulová",J905,0)</f>
        <v>0</v>
      </c>
      <c r="BJ905" s="17" t="s">
        <v>145</v>
      </c>
      <c r="BK905" s="144">
        <f>ROUND(I905*H905,2)</f>
        <v>0</v>
      </c>
      <c r="BL905" s="17" t="s">
        <v>283</v>
      </c>
      <c r="BM905" s="143" t="s">
        <v>938</v>
      </c>
    </row>
    <row r="906" spans="2:65" s="14" customFormat="1" ht="11.25">
      <c r="B906" s="170"/>
      <c r="D906" s="146" t="s">
        <v>147</v>
      </c>
      <c r="E906" s="171" t="s">
        <v>1</v>
      </c>
      <c r="F906" s="172" t="s">
        <v>939</v>
      </c>
      <c r="H906" s="171" t="s">
        <v>1</v>
      </c>
      <c r="I906" s="173"/>
      <c r="L906" s="170"/>
      <c r="M906" s="174"/>
      <c r="T906" s="175"/>
      <c r="AT906" s="171" t="s">
        <v>147</v>
      </c>
      <c r="AU906" s="171" t="s">
        <v>145</v>
      </c>
      <c r="AV906" s="14" t="s">
        <v>85</v>
      </c>
      <c r="AW906" s="14" t="s">
        <v>33</v>
      </c>
      <c r="AX906" s="14" t="s">
        <v>77</v>
      </c>
      <c r="AY906" s="171" t="s">
        <v>136</v>
      </c>
    </row>
    <row r="907" spans="2:65" s="12" customFormat="1" ht="11.25">
      <c r="B907" s="145"/>
      <c r="D907" s="146" t="s">
        <v>147</v>
      </c>
      <c r="E907" s="147" t="s">
        <v>1</v>
      </c>
      <c r="F907" s="148" t="s">
        <v>940</v>
      </c>
      <c r="H907" s="149">
        <v>6</v>
      </c>
      <c r="I907" s="150"/>
      <c r="L907" s="145"/>
      <c r="M907" s="151"/>
      <c r="T907" s="152"/>
      <c r="AT907" s="147" t="s">
        <v>147</v>
      </c>
      <c r="AU907" s="147" t="s">
        <v>145</v>
      </c>
      <c r="AV907" s="12" t="s">
        <v>145</v>
      </c>
      <c r="AW907" s="12" t="s">
        <v>33</v>
      </c>
      <c r="AX907" s="12" t="s">
        <v>85</v>
      </c>
      <c r="AY907" s="147" t="s">
        <v>136</v>
      </c>
    </row>
    <row r="908" spans="2:65" s="1" customFormat="1" ht="49.15" customHeight="1">
      <c r="B908" s="32"/>
      <c r="C908" s="160" t="s">
        <v>941</v>
      </c>
      <c r="D908" s="160" t="s">
        <v>151</v>
      </c>
      <c r="E908" s="161" t="s">
        <v>942</v>
      </c>
      <c r="F908" s="162" t="s">
        <v>943</v>
      </c>
      <c r="G908" s="163" t="s">
        <v>515</v>
      </c>
      <c r="H908" s="164">
        <v>6</v>
      </c>
      <c r="I908" s="165"/>
      <c r="J908" s="166">
        <f>ROUND(I908*H908,2)</f>
        <v>0</v>
      </c>
      <c r="K908" s="162" t="s">
        <v>1</v>
      </c>
      <c r="L908" s="167"/>
      <c r="M908" s="168" t="s">
        <v>1</v>
      </c>
      <c r="N908" s="169" t="s">
        <v>43</v>
      </c>
      <c r="P908" s="141">
        <f>O908*H908</f>
        <v>0</v>
      </c>
      <c r="Q908" s="141">
        <v>6.1100000000000002E-2</v>
      </c>
      <c r="R908" s="141">
        <f>Q908*H908</f>
        <v>0.36660000000000004</v>
      </c>
      <c r="S908" s="141">
        <v>0</v>
      </c>
      <c r="T908" s="142">
        <f>S908*H908</f>
        <v>0</v>
      </c>
      <c r="AR908" s="143" t="s">
        <v>473</v>
      </c>
      <c r="AT908" s="143" t="s">
        <v>151</v>
      </c>
      <c r="AU908" s="143" t="s">
        <v>145</v>
      </c>
      <c r="AY908" s="17" t="s">
        <v>136</v>
      </c>
      <c r="BE908" s="144">
        <f>IF(N908="základní",J908,0)</f>
        <v>0</v>
      </c>
      <c r="BF908" s="144">
        <f>IF(N908="snížená",J908,0)</f>
        <v>0</v>
      </c>
      <c r="BG908" s="144">
        <f>IF(N908="zákl. přenesená",J908,0)</f>
        <v>0</v>
      </c>
      <c r="BH908" s="144">
        <f>IF(N908="sníž. přenesená",J908,0)</f>
        <v>0</v>
      </c>
      <c r="BI908" s="144">
        <f>IF(N908="nulová",J908,0)</f>
        <v>0</v>
      </c>
      <c r="BJ908" s="17" t="s">
        <v>145</v>
      </c>
      <c r="BK908" s="144">
        <f>ROUND(I908*H908,2)</f>
        <v>0</v>
      </c>
      <c r="BL908" s="17" t="s">
        <v>283</v>
      </c>
      <c r="BM908" s="143" t="s">
        <v>944</v>
      </c>
    </row>
    <row r="909" spans="2:65" s="1" customFormat="1" ht="16.5" customHeight="1">
      <c r="B909" s="32"/>
      <c r="C909" s="132" t="s">
        <v>945</v>
      </c>
      <c r="D909" s="132" t="s">
        <v>139</v>
      </c>
      <c r="E909" s="133" t="s">
        <v>946</v>
      </c>
      <c r="F909" s="134" t="s">
        <v>947</v>
      </c>
      <c r="G909" s="135" t="s">
        <v>515</v>
      </c>
      <c r="H909" s="136">
        <v>24</v>
      </c>
      <c r="I909" s="137"/>
      <c r="J909" s="138">
        <f>ROUND(I909*H909,2)</f>
        <v>0</v>
      </c>
      <c r="K909" s="134" t="s">
        <v>143</v>
      </c>
      <c r="L909" s="32"/>
      <c r="M909" s="139" t="s">
        <v>1</v>
      </c>
      <c r="N909" s="140" t="s">
        <v>43</v>
      </c>
      <c r="P909" s="141">
        <f>O909*H909</f>
        <v>0</v>
      </c>
      <c r="Q909" s="141">
        <v>0</v>
      </c>
      <c r="R909" s="141">
        <f>Q909*H909</f>
        <v>0</v>
      </c>
      <c r="S909" s="141">
        <v>0</v>
      </c>
      <c r="T909" s="142">
        <f>S909*H909</f>
        <v>0</v>
      </c>
      <c r="AR909" s="143" t="s">
        <v>283</v>
      </c>
      <c r="AT909" s="143" t="s">
        <v>139</v>
      </c>
      <c r="AU909" s="143" t="s">
        <v>145</v>
      </c>
      <c r="AY909" s="17" t="s">
        <v>136</v>
      </c>
      <c r="BE909" s="144">
        <f>IF(N909="základní",J909,0)</f>
        <v>0</v>
      </c>
      <c r="BF909" s="144">
        <f>IF(N909="snížená",J909,0)</f>
        <v>0</v>
      </c>
      <c r="BG909" s="144">
        <f>IF(N909="zákl. přenesená",J909,0)</f>
        <v>0</v>
      </c>
      <c r="BH909" s="144">
        <f>IF(N909="sníž. přenesená",J909,0)</f>
        <v>0</v>
      </c>
      <c r="BI909" s="144">
        <f>IF(N909="nulová",J909,0)</f>
        <v>0</v>
      </c>
      <c r="BJ909" s="17" t="s">
        <v>145</v>
      </c>
      <c r="BK909" s="144">
        <f>ROUND(I909*H909,2)</f>
        <v>0</v>
      </c>
      <c r="BL909" s="17" t="s">
        <v>283</v>
      </c>
      <c r="BM909" s="143" t="s">
        <v>948</v>
      </c>
    </row>
    <row r="910" spans="2:65" s="12" customFormat="1" ht="11.25">
      <c r="B910" s="145"/>
      <c r="D910" s="146" t="s">
        <v>147</v>
      </c>
      <c r="E910" s="147" t="s">
        <v>1</v>
      </c>
      <c r="F910" s="148" t="s">
        <v>949</v>
      </c>
      <c r="H910" s="149">
        <v>24</v>
      </c>
      <c r="I910" s="150"/>
      <c r="L910" s="145"/>
      <c r="M910" s="151"/>
      <c r="T910" s="152"/>
      <c r="AT910" s="147" t="s">
        <v>147</v>
      </c>
      <c r="AU910" s="147" t="s">
        <v>145</v>
      </c>
      <c r="AV910" s="12" t="s">
        <v>145</v>
      </c>
      <c r="AW910" s="12" t="s">
        <v>33</v>
      </c>
      <c r="AX910" s="12" t="s">
        <v>85</v>
      </c>
      <c r="AY910" s="147" t="s">
        <v>136</v>
      </c>
    </row>
    <row r="911" spans="2:65" s="1" customFormat="1" ht="16.5" customHeight="1">
      <c r="B911" s="32"/>
      <c r="C911" s="160" t="s">
        <v>950</v>
      </c>
      <c r="D911" s="160" t="s">
        <v>151</v>
      </c>
      <c r="E911" s="161" t="s">
        <v>951</v>
      </c>
      <c r="F911" s="162" t="s">
        <v>952</v>
      </c>
      <c r="G911" s="163" t="s">
        <v>515</v>
      </c>
      <c r="H911" s="164">
        <v>24</v>
      </c>
      <c r="I911" s="165"/>
      <c r="J911" s="166">
        <f>ROUND(I911*H911,2)</f>
        <v>0</v>
      </c>
      <c r="K911" s="162" t="s">
        <v>143</v>
      </c>
      <c r="L911" s="167"/>
      <c r="M911" s="168" t="s">
        <v>1</v>
      </c>
      <c r="N911" s="169" t="s">
        <v>43</v>
      </c>
      <c r="P911" s="141">
        <f>O911*H911</f>
        <v>0</v>
      </c>
      <c r="Q911" s="141">
        <v>5.9999999999999995E-4</v>
      </c>
      <c r="R911" s="141">
        <f>Q911*H911</f>
        <v>1.44E-2</v>
      </c>
      <c r="S911" s="141">
        <v>0</v>
      </c>
      <c r="T911" s="142">
        <f>S911*H911</f>
        <v>0</v>
      </c>
      <c r="AR911" s="143" t="s">
        <v>473</v>
      </c>
      <c r="AT911" s="143" t="s">
        <v>151</v>
      </c>
      <c r="AU911" s="143" t="s">
        <v>145</v>
      </c>
      <c r="AY911" s="17" t="s">
        <v>136</v>
      </c>
      <c r="BE911" s="144">
        <f>IF(N911="základní",J911,0)</f>
        <v>0</v>
      </c>
      <c r="BF911" s="144">
        <f>IF(N911="snížená",J911,0)</f>
        <v>0</v>
      </c>
      <c r="BG911" s="144">
        <f>IF(N911="zákl. přenesená",J911,0)</f>
        <v>0</v>
      </c>
      <c r="BH911" s="144">
        <f>IF(N911="sníž. přenesená",J911,0)</f>
        <v>0</v>
      </c>
      <c r="BI911" s="144">
        <f>IF(N911="nulová",J911,0)</f>
        <v>0</v>
      </c>
      <c r="BJ911" s="17" t="s">
        <v>145</v>
      </c>
      <c r="BK911" s="144">
        <f>ROUND(I911*H911,2)</f>
        <v>0</v>
      </c>
      <c r="BL911" s="17" t="s">
        <v>283</v>
      </c>
      <c r="BM911" s="143" t="s">
        <v>953</v>
      </c>
    </row>
    <row r="912" spans="2:65" s="1" customFormat="1" ht="16.5" customHeight="1">
      <c r="B912" s="32"/>
      <c r="C912" s="132" t="s">
        <v>954</v>
      </c>
      <c r="D912" s="132" t="s">
        <v>139</v>
      </c>
      <c r="E912" s="133" t="s">
        <v>955</v>
      </c>
      <c r="F912" s="134" t="s">
        <v>956</v>
      </c>
      <c r="G912" s="135" t="s">
        <v>515</v>
      </c>
      <c r="H912" s="136">
        <v>2</v>
      </c>
      <c r="I912" s="137"/>
      <c r="J912" s="138">
        <f>ROUND(I912*H912,2)</f>
        <v>0</v>
      </c>
      <c r="K912" s="134" t="s">
        <v>143</v>
      </c>
      <c r="L912" s="32"/>
      <c r="M912" s="139" t="s">
        <v>1</v>
      </c>
      <c r="N912" s="140" t="s">
        <v>43</v>
      </c>
      <c r="P912" s="141">
        <f>O912*H912</f>
        <v>0</v>
      </c>
      <c r="Q912" s="141">
        <v>0</v>
      </c>
      <c r="R912" s="141">
        <f>Q912*H912</f>
        <v>0</v>
      </c>
      <c r="S912" s="141">
        <v>0</v>
      </c>
      <c r="T912" s="142">
        <f>S912*H912</f>
        <v>0</v>
      </c>
      <c r="AR912" s="143" t="s">
        <v>283</v>
      </c>
      <c r="AT912" s="143" t="s">
        <v>139</v>
      </c>
      <c r="AU912" s="143" t="s">
        <v>145</v>
      </c>
      <c r="AY912" s="17" t="s">
        <v>136</v>
      </c>
      <c r="BE912" s="144">
        <f>IF(N912="základní",J912,0)</f>
        <v>0</v>
      </c>
      <c r="BF912" s="144">
        <f>IF(N912="snížená",J912,0)</f>
        <v>0</v>
      </c>
      <c r="BG912" s="144">
        <f>IF(N912="zákl. přenesená",J912,0)</f>
        <v>0</v>
      </c>
      <c r="BH912" s="144">
        <f>IF(N912="sníž. přenesená",J912,0)</f>
        <v>0</v>
      </c>
      <c r="BI912" s="144">
        <f>IF(N912="nulová",J912,0)</f>
        <v>0</v>
      </c>
      <c r="BJ912" s="17" t="s">
        <v>145</v>
      </c>
      <c r="BK912" s="144">
        <f>ROUND(I912*H912,2)</f>
        <v>0</v>
      </c>
      <c r="BL912" s="17" t="s">
        <v>283</v>
      </c>
      <c r="BM912" s="143" t="s">
        <v>957</v>
      </c>
    </row>
    <row r="913" spans="2:65" s="12" customFormat="1" ht="11.25">
      <c r="B913" s="145"/>
      <c r="D913" s="146" t="s">
        <v>147</v>
      </c>
      <c r="E913" s="147" t="s">
        <v>1</v>
      </c>
      <c r="F913" s="148" t="s">
        <v>958</v>
      </c>
      <c r="H913" s="149">
        <v>2</v>
      </c>
      <c r="I913" s="150"/>
      <c r="L913" s="145"/>
      <c r="M913" s="151"/>
      <c r="T913" s="152"/>
      <c r="AT913" s="147" t="s">
        <v>147</v>
      </c>
      <c r="AU913" s="147" t="s">
        <v>145</v>
      </c>
      <c r="AV913" s="12" t="s">
        <v>145</v>
      </c>
      <c r="AW913" s="12" t="s">
        <v>33</v>
      </c>
      <c r="AX913" s="12" t="s">
        <v>85</v>
      </c>
      <c r="AY913" s="147" t="s">
        <v>136</v>
      </c>
    </row>
    <row r="914" spans="2:65" s="1" customFormat="1" ht="24.2" customHeight="1">
      <c r="B914" s="32"/>
      <c r="C914" s="160" t="s">
        <v>959</v>
      </c>
      <c r="D914" s="160" t="s">
        <v>151</v>
      </c>
      <c r="E914" s="161" t="s">
        <v>960</v>
      </c>
      <c r="F914" s="162" t="s">
        <v>961</v>
      </c>
      <c r="G914" s="163" t="s">
        <v>962</v>
      </c>
      <c r="H914" s="164">
        <v>2</v>
      </c>
      <c r="I914" s="165"/>
      <c r="J914" s="166">
        <f>ROUND(I914*H914,2)</f>
        <v>0</v>
      </c>
      <c r="K914" s="162" t="s">
        <v>1</v>
      </c>
      <c r="L914" s="167"/>
      <c r="M914" s="168" t="s">
        <v>1</v>
      </c>
      <c r="N914" s="169" t="s">
        <v>43</v>
      </c>
      <c r="P914" s="141">
        <f>O914*H914</f>
        <v>0</v>
      </c>
      <c r="Q914" s="141">
        <v>2.5999999999999999E-3</v>
      </c>
      <c r="R914" s="141">
        <f>Q914*H914</f>
        <v>5.1999999999999998E-3</v>
      </c>
      <c r="S914" s="141">
        <v>0</v>
      </c>
      <c r="T914" s="142">
        <f>S914*H914</f>
        <v>0</v>
      </c>
      <c r="AR914" s="143" t="s">
        <v>473</v>
      </c>
      <c r="AT914" s="143" t="s">
        <v>151</v>
      </c>
      <c r="AU914" s="143" t="s">
        <v>145</v>
      </c>
      <c r="AY914" s="17" t="s">
        <v>136</v>
      </c>
      <c r="BE914" s="144">
        <f>IF(N914="základní",J914,0)</f>
        <v>0</v>
      </c>
      <c r="BF914" s="144">
        <f>IF(N914="snížená",J914,0)</f>
        <v>0</v>
      </c>
      <c r="BG914" s="144">
        <f>IF(N914="zákl. přenesená",J914,0)</f>
        <v>0</v>
      </c>
      <c r="BH914" s="144">
        <f>IF(N914="sníž. přenesená",J914,0)</f>
        <v>0</v>
      </c>
      <c r="BI914" s="144">
        <f>IF(N914="nulová",J914,0)</f>
        <v>0</v>
      </c>
      <c r="BJ914" s="17" t="s">
        <v>145</v>
      </c>
      <c r="BK914" s="144">
        <f>ROUND(I914*H914,2)</f>
        <v>0</v>
      </c>
      <c r="BL914" s="17" t="s">
        <v>283</v>
      </c>
      <c r="BM914" s="143" t="s">
        <v>963</v>
      </c>
    </row>
    <row r="915" spans="2:65" s="1" customFormat="1" ht="21.75" customHeight="1">
      <c r="B915" s="32"/>
      <c r="C915" s="132" t="s">
        <v>964</v>
      </c>
      <c r="D915" s="132" t="s">
        <v>139</v>
      </c>
      <c r="E915" s="133" t="s">
        <v>965</v>
      </c>
      <c r="F915" s="134" t="s">
        <v>966</v>
      </c>
      <c r="G915" s="135" t="s">
        <v>515</v>
      </c>
      <c r="H915" s="136">
        <v>20</v>
      </c>
      <c r="I915" s="137"/>
      <c r="J915" s="138">
        <f>ROUND(I915*H915,2)</f>
        <v>0</v>
      </c>
      <c r="K915" s="134" t="s">
        <v>143</v>
      </c>
      <c r="L915" s="32"/>
      <c r="M915" s="139" t="s">
        <v>1</v>
      </c>
      <c r="N915" s="140" t="s">
        <v>43</v>
      </c>
      <c r="P915" s="141">
        <f>O915*H915</f>
        <v>0</v>
      </c>
      <c r="Q915" s="141">
        <v>0</v>
      </c>
      <c r="R915" s="141">
        <f>Q915*H915</f>
        <v>0</v>
      </c>
      <c r="S915" s="141">
        <v>0</v>
      </c>
      <c r="T915" s="142">
        <f>S915*H915</f>
        <v>0</v>
      </c>
      <c r="AR915" s="143" t="s">
        <v>283</v>
      </c>
      <c r="AT915" s="143" t="s">
        <v>139</v>
      </c>
      <c r="AU915" s="143" t="s">
        <v>145</v>
      </c>
      <c r="AY915" s="17" t="s">
        <v>136</v>
      </c>
      <c r="BE915" s="144">
        <f>IF(N915="základní",J915,0)</f>
        <v>0</v>
      </c>
      <c r="BF915" s="144">
        <f>IF(N915="snížená",J915,0)</f>
        <v>0</v>
      </c>
      <c r="BG915" s="144">
        <f>IF(N915="zákl. přenesená",J915,0)</f>
        <v>0</v>
      </c>
      <c r="BH915" s="144">
        <f>IF(N915="sníž. přenesená",J915,0)</f>
        <v>0</v>
      </c>
      <c r="BI915" s="144">
        <f>IF(N915="nulová",J915,0)</f>
        <v>0</v>
      </c>
      <c r="BJ915" s="17" t="s">
        <v>145</v>
      </c>
      <c r="BK915" s="144">
        <f>ROUND(I915*H915,2)</f>
        <v>0</v>
      </c>
      <c r="BL915" s="17" t="s">
        <v>283</v>
      </c>
      <c r="BM915" s="143" t="s">
        <v>967</v>
      </c>
    </row>
    <row r="916" spans="2:65" s="12" customFormat="1" ht="11.25">
      <c r="B916" s="145"/>
      <c r="D916" s="146" t="s">
        <v>147</v>
      </c>
      <c r="E916" s="147" t="s">
        <v>1</v>
      </c>
      <c r="F916" s="148" t="s">
        <v>968</v>
      </c>
      <c r="H916" s="149">
        <v>6</v>
      </c>
      <c r="I916" s="150"/>
      <c r="L916" s="145"/>
      <c r="M916" s="151"/>
      <c r="T916" s="152"/>
      <c r="AT916" s="147" t="s">
        <v>147</v>
      </c>
      <c r="AU916" s="147" t="s">
        <v>145</v>
      </c>
      <c r="AV916" s="12" t="s">
        <v>145</v>
      </c>
      <c r="AW916" s="12" t="s">
        <v>33</v>
      </c>
      <c r="AX916" s="12" t="s">
        <v>77</v>
      </c>
      <c r="AY916" s="147" t="s">
        <v>136</v>
      </c>
    </row>
    <row r="917" spans="2:65" s="12" customFormat="1" ht="11.25">
      <c r="B917" s="145"/>
      <c r="D917" s="146" t="s">
        <v>147</v>
      </c>
      <c r="E917" s="147" t="s">
        <v>1</v>
      </c>
      <c r="F917" s="148" t="s">
        <v>896</v>
      </c>
      <c r="H917" s="149">
        <v>12</v>
      </c>
      <c r="I917" s="150"/>
      <c r="L917" s="145"/>
      <c r="M917" s="151"/>
      <c r="T917" s="152"/>
      <c r="AT917" s="147" t="s">
        <v>147</v>
      </c>
      <c r="AU917" s="147" t="s">
        <v>145</v>
      </c>
      <c r="AV917" s="12" t="s">
        <v>145</v>
      </c>
      <c r="AW917" s="12" t="s">
        <v>33</v>
      </c>
      <c r="AX917" s="12" t="s">
        <v>77</v>
      </c>
      <c r="AY917" s="147" t="s">
        <v>136</v>
      </c>
    </row>
    <row r="918" spans="2:65" s="12" customFormat="1" ht="11.25">
      <c r="B918" s="145"/>
      <c r="D918" s="146" t="s">
        <v>147</v>
      </c>
      <c r="E918" s="147" t="s">
        <v>1</v>
      </c>
      <c r="F918" s="148" t="s">
        <v>969</v>
      </c>
      <c r="H918" s="149">
        <v>1</v>
      </c>
      <c r="I918" s="150"/>
      <c r="L918" s="145"/>
      <c r="M918" s="151"/>
      <c r="T918" s="152"/>
      <c r="AT918" s="147" t="s">
        <v>147</v>
      </c>
      <c r="AU918" s="147" t="s">
        <v>145</v>
      </c>
      <c r="AV918" s="12" t="s">
        <v>145</v>
      </c>
      <c r="AW918" s="12" t="s">
        <v>33</v>
      </c>
      <c r="AX918" s="12" t="s">
        <v>77</v>
      </c>
      <c r="AY918" s="147" t="s">
        <v>136</v>
      </c>
    </row>
    <row r="919" spans="2:65" s="12" customFormat="1" ht="11.25">
      <c r="B919" s="145"/>
      <c r="D919" s="146" t="s">
        <v>147</v>
      </c>
      <c r="E919" s="147" t="s">
        <v>1</v>
      </c>
      <c r="F919" s="148" t="s">
        <v>970</v>
      </c>
      <c r="H919" s="149">
        <v>1</v>
      </c>
      <c r="I919" s="150"/>
      <c r="L919" s="145"/>
      <c r="M919" s="151"/>
      <c r="T919" s="152"/>
      <c r="AT919" s="147" t="s">
        <v>147</v>
      </c>
      <c r="AU919" s="147" t="s">
        <v>145</v>
      </c>
      <c r="AV919" s="12" t="s">
        <v>145</v>
      </c>
      <c r="AW919" s="12" t="s">
        <v>33</v>
      </c>
      <c r="AX919" s="12" t="s">
        <v>77</v>
      </c>
      <c r="AY919" s="147" t="s">
        <v>136</v>
      </c>
    </row>
    <row r="920" spans="2:65" s="13" customFormat="1" ht="11.25">
      <c r="B920" s="153"/>
      <c r="D920" s="146" t="s">
        <v>147</v>
      </c>
      <c r="E920" s="154" t="s">
        <v>1</v>
      </c>
      <c r="F920" s="155" t="s">
        <v>150</v>
      </c>
      <c r="H920" s="156">
        <v>20</v>
      </c>
      <c r="I920" s="157"/>
      <c r="L920" s="153"/>
      <c r="M920" s="158"/>
      <c r="T920" s="159"/>
      <c r="AT920" s="154" t="s">
        <v>147</v>
      </c>
      <c r="AU920" s="154" t="s">
        <v>145</v>
      </c>
      <c r="AV920" s="13" t="s">
        <v>144</v>
      </c>
      <c r="AW920" s="13" t="s">
        <v>33</v>
      </c>
      <c r="AX920" s="13" t="s">
        <v>85</v>
      </c>
      <c r="AY920" s="154" t="s">
        <v>136</v>
      </c>
    </row>
    <row r="921" spans="2:65" s="1" customFormat="1" ht="16.5" customHeight="1">
      <c r="B921" s="32"/>
      <c r="C921" s="160" t="s">
        <v>971</v>
      </c>
      <c r="D921" s="160" t="s">
        <v>151</v>
      </c>
      <c r="E921" s="161" t="s">
        <v>972</v>
      </c>
      <c r="F921" s="162" t="s">
        <v>973</v>
      </c>
      <c r="G921" s="163" t="s">
        <v>515</v>
      </c>
      <c r="H921" s="164">
        <v>13</v>
      </c>
      <c r="I921" s="165"/>
      <c r="J921" s="166">
        <f>ROUND(I921*H921,2)</f>
        <v>0</v>
      </c>
      <c r="K921" s="162" t="s">
        <v>143</v>
      </c>
      <c r="L921" s="167"/>
      <c r="M921" s="168" t="s">
        <v>1</v>
      </c>
      <c r="N921" s="169" t="s">
        <v>43</v>
      </c>
      <c r="P921" s="141">
        <f>O921*H921</f>
        <v>0</v>
      </c>
      <c r="Q921" s="141">
        <v>2.2000000000000001E-3</v>
      </c>
      <c r="R921" s="141">
        <f>Q921*H921</f>
        <v>2.86E-2</v>
      </c>
      <c r="S921" s="141">
        <v>0</v>
      </c>
      <c r="T921" s="142">
        <f>S921*H921</f>
        <v>0</v>
      </c>
      <c r="AR921" s="143" t="s">
        <v>473</v>
      </c>
      <c r="AT921" s="143" t="s">
        <v>151</v>
      </c>
      <c r="AU921" s="143" t="s">
        <v>145</v>
      </c>
      <c r="AY921" s="17" t="s">
        <v>136</v>
      </c>
      <c r="BE921" s="144">
        <f>IF(N921="základní",J921,0)</f>
        <v>0</v>
      </c>
      <c r="BF921" s="144">
        <f>IF(N921="snížená",J921,0)</f>
        <v>0</v>
      </c>
      <c r="BG921" s="144">
        <f>IF(N921="zákl. přenesená",J921,0)</f>
        <v>0</v>
      </c>
      <c r="BH921" s="144">
        <f>IF(N921="sníž. přenesená",J921,0)</f>
        <v>0</v>
      </c>
      <c r="BI921" s="144">
        <f>IF(N921="nulová",J921,0)</f>
        <v>0</v>
      </c>
      <c r="BJ921" s="17" t="s">
        <v>145</v>
      </c>
      <c r="BK921" s="144">
        <f>ROUND(I921*H921,2)</f>
        <v>0</v>
      </c>
      <c r="BL921" s="17" t="s">
        <v>283</v>
      </c>
      <c r="BM921" s="143" t="s">
        <v>974</v>
      </c>
    </row>
    <row r="922" spans="2:65" s="12" customFormat="1" ht="11.25">
      <c r="B922" s="145"/>
      <c r="D922" s="146" t="s">
        <v>147</v>
      </c>
      <c r="E922" s="147" t="s">
        <v>1</v>
      </c>
      <c r="F922" s="148" t="s">
        <v>896</v>
      </c>
      <c r="H922" s="149">
        <v>12</v>
      </c>
      <c r="I922" s="150"/>
      <c r="L922" s="145"/>
      <c r="M922" s="151"/>
      <c r="T922" s="152"/>
      <c r="AT922" s="147" t="s">
        <v>147</v>
      </c>
      <c r="AU922" s="147" t="s">
        <v>145</v>
      </c>
      <c r="AV922" s="12" t="s">
        <v>145</v>
      </c>
      <c r="AW922" s="12" t="s">
        <v>33</v>
      </c>
      <c r="AX922" s="12" t="s">
        <v>77</v>
      </c>
      <c r="AY922" s="147" t="s">
        <v>136</v>
      </c>
    </row>
    <row r="923" spans="2:65" s="12" customFormat="1" ht="11.25">
      <c r="B923" s="145"/>
      <c r="D923" s="146" t="s">
        <v>147</v>
      </c>
      <c r="E923" s="147" t="s">
        <v>1</v>
      </c>
      <c r="F923" s="148" t="s">
        <v>975</v>
      </c>
      <c r="H923" s="149">
        <v>1</v>
      </c>
      <c r="I923" s="150"/>
      <c r="L923" s="145"/>
      <c r="M923" s="151"/>
      <c r="T923" s="152"/>
      <c r="AT923" s="147" t="s">
        <v>147</v>
      </c>
      <c r="AU923" s="147" t="s">
        <v>145</v>
      </c>
      <c r="AV923" s="12" t="s">
        <v>145</v>
      </c>
      <c r="AW923" s="12" t="s">
        <v>33</v>
      </c>
      <c r="AX923" s="12" t="s">
        <v>77</v>
      </c>
      <c r="AY923" s="147" t="s">
        <v>136</v>
      </c>
    </row>
    <row r="924" spans="2:65" s="13" customFormat="1" ht="11.25">
      <c r="B924" s="153"/>
      <c r="D924" s="146" t="s">
        <v>147</v>
      </c>
      <c r="E924" s="154" t="s">
        <v>1</v>
      </c>
      <c r="F924" s="155" t="s">
        <v>150</v>
      </c>
      <c r="H924" s="156">
        <v>13</v>
      </c>
      <c r="I924" s="157"/>
      <c r="L924" s="153"/>
      <c r="M924" s="158"/>
      <c r="T924" s="159"/>
      <c r="AT924" s="154" t="s">
        <v>147</v>
      </c>
      <c r="AU924" s="154" t="s">
        <v>145</v>
      </c>
      <c r="AV924" s="13" t="s">
        <v>144</v>
      </c>
      <c r="AW924" s="13" t="s">
        <v>33</v>
      </c>
      <c r="AX924" s="13" t="s">
        <v>85</v>
      </c>
      <c r="AY924" s="154" t="s">
        <v>136</v>
      </c>
    </row>
    <row r="925" spans="2:65" s="1" customFormat="1" ht="24.2" customHeight="1">
      <c r="B925" s="32"/>
      <c r="C925" s="160" t="s">
        <v>976</v>
      </c>
      <c r="D925" s="160" t="s">
        <v>151</v>
      </c>
      <c r="E925" s="161" t="s">
        <v>977</v>
      </c>
      <c r="F925" s="162" t="s">
        <v>978</v>
      </c>
      <c r="G925" s="163" t="s">
        <v>515</v>
      </c>
      <c r="H925" s="164">
        <v>7</v>
      </c>
      <c r="I925" s="165"/>
      <c r="J925" s="166">
        <f>ROUND(I925*H925,2)</f>
        <v>0</v>
      </c>
      <c r="K925" s="162" t="s">
        <v>1</v>
      </c>
      <c r="L925" s="167"/>
      <c r="M925" s="168" t="s">
        <v>1</v>
      </c>
      <c r="N925" s="169" t="s">
        <v>43</v>
      </c>
      <c r="P925" s="141">
        <f>O925*H925</f>
        <v>0</v>
      </c>
      <c r="Q925" s="141">
        <v>2.2000000000000001E-3</v>
      </c>
      <c r="R925" s="141">
        <f>Q925*H925</f>
        <v>1.54E-2</v>
      </c>
      <c r="S925" s="141">
        <v>0</v>
      </c>
      <c r="T925" s="142">
        <f>S925*H925</f>
        <v>0</v>
      </c>
      <c r="AR925" s="143" t="s">
        <v>473</v>
      </c>
      <c r="AT925" s="143" t="s">
        <v>151</v>
      </c>
      <c r="AU925" s="143" t="s">
        <v>145</v>
      </c>
      <c r="AY925" s="17" t="s">
        <v>136</v>
      </c>
      <c r="BE925" s="144">
        <f>IF(N925="základní",J925,0)</f>
        <v>0</v>
      </c>
      <c r="BF925" s="144">
        <f>IF(N925="snížená",J925,0)</f>
        <v>0</v>
      </c>
      <c r="BG925" s="144">
        <f>IF(N925="zákl. přenesená",J925,0)</f>
        <v>0</v>
      </c>
      <c r="BH925" s="144">
        <f>IF(N925="sníž. přenesená",J925,0)</f>
        <v>0</v>
      </c>
      <c r="BI925" s="144">
        <f>IF(N925="nulová",J925,0)</f>
        <v>0</v>
      </c>
      <c r="BJ925" s="17" t="s">
        <v>145</v>
      </c>
      <c r="BK925" s="144">
        <f>ROUND(I925*H925,2)</f>
        <v>0</v>
      </c>
      <c r="BL925" s="17" t="s">
        <v>283</v>
      </c>
      <c r="BM925" s="143" t="s">
        <v>979</v>
      </c>
    </row>
    <row r="926" spans="2:65" s="12" customFormat="1" ht="11.25">
      <c r="B926" s="145"/>
      <c r="D926" s="146" t="s">
        <v>147</v>
      </c>
      <c r="E926" s="147" t="s">
        <v>1</v>
      </c>
      <c r="F926" s="148" t="s">
        <v>968</v>
      </c>
      <c r="H926" s="149">
        <v>6</v>
      </c>
      <c r="I926" s="150"/>
      <c r="L926" s="145"/>
      <c r="M926" s="151"/>
      <c r="T926" s="152"/>
      <c r="AT926" s="147" t="s">
        <v>147</v>
      </c>
      <c r="AU926" s="147" t="s">
        <v>145</v>
      </c>
      <c r="AV926" s="12" t="s">
        <v>145</v>
      </c>
      <c r="AW926" s="12" t="s">
        <v>33</v>
      </c>
      <c r="AX926" s="12" t="s">
        <v>77</v>
      </c>
      <c r="AY926" s="147" t="s">
        <v>136</v>
      </c>
    </row>
    <row r="927" spans="2:65" s="12" customFormat="1" ht="11.25">
      <c r="B927" s="145"/>
      <c r="D927" s="146" t="s">
        <v>147</v>
      </c>
      <c r="E927" s="147" t="s">
        <v>1</v>
      </c>
      <c r="F927" s="148" t="s">
        <v>980</v>
      </c>
      <c r="H927" s="149">
        <v>1</v>
      </c>
      <c r="I927" s="150"/>
      <c r="L927" s="145"/>
      <c r="M927" s="151"/>
      <c r="T927" s="152"/>
      <c r="AT927" s="147" t="s">
        <v>147</v>
      </c>
      <c r="AU927" s="147" t="s">
        <v>145</v>
      </c>
      <c r="AV927" s="12" t="s">
        <v>145</v>
      </c>
      <c r="AW927" s="12" t="s">
        <v>33</v>
      </c>
      <c r="AX927" s="12" t="s">
        <v>77</v>
      </c>
      <c r="AY927" s="147" t="s">
        <v>136</v>
      </c>
    </row>
    <row r="928" spans="2:65" s="13" customFormat="1" ht="11.25">
      <c r="B928" s="153"/>
      <c r="D928" s="146" t="s">
        <v>147</v>
      </c>
      <c r="E928" s="154" t="s">
        <v>1</v>
      </c>
      <c r="F928" s="155" t="s">
        <v>150</v>
      </c>
      <c r="H928" s="156">
        <v>7</v>
      </c>
      <c r="I928" s="157"/>
      <c r="L928" s="153"/>
      <c r="M928" s="158"/>
      <c r="T928" s="159"/>
      <c r="AT928" s="154" t="s">
        <v>147</v>
      </c>
      <c r="AU928" s="154" t="s">
        <v>145</v>
      </c>
      <c r="AV928" s="13" t="s">
        <v>144</v>
      </c>
      <c r="AW928" s="13" t="s">
        <v>33</v>
      </c>
      <c r="AX928" s="13" t="s">
        <v>85</v>
      </c>
      <c r="AY928" s="154" t="s">
        <v>136</v>
      </c>
    </row>
    <row r="929" spans="2:65" s="1" customFormat="1" ht="16.5" customHeight="1">
      <c r="B929" s="32"/>
      <c r="C929" s="132" t="s">
        <v>981</v>
      </c>
      <c r="D929" s="132" t="s">
        <v>139</v>
      </c>
      <c r="E929" s="133" t="s">
        <v>982</v>
      </c>
      <c r="F929" s="134" t="s">
        <v>983</v>
      </c>
      <c r="G929" s="135" t="s">
        <v>515</v>
      </c>
      <c r="H929" s="136">
        <v>12</v>
      </c>
      <c r="I929" s="137"/>
      <c r="J929" s="138">
        <f>ROUND(I929*H929,2)</f>
        <v>0</v>
      </c>
      <c r="K929" s="134" t="s">
        <v>143</v>
      </c>
      <c r="L929" s="32"/>
      <c r="M929" s="139" t="s">
        <v>1</v>
      </c>
      <c r="N929" s="140" t="s">
        <v>43</v>
      </c>
      <c r="P929" s="141">
        <f>O929*H929</f>
        <v>0</v>
      </c>
      <c r="Q929" s="141">
        <v>0</v>
      </c>
      <c r="R929" s="141">
        <f>Q929*H929</f>
        <v>0</v>
      </c>
      <c r="S929" s="141">
        <v>0</v>
      </c>
      <c r="T929" s="142">
        <f>S929*H929</f>
        <v>0</v>
      </c>
      <c r="AR929" s="143" t="s">
        <v>283</v>
      </c>
      <c r="AT929" s="143" t="s">
        <v>139</v>
      </c>
      <c r="AU929" s="143" t="s">
        <v>145</v>
      </c>
      <c r="AY929" s="17" t="s">
        <v>136</v>
      </c>
      <c r="BE929" s="144">
        <f>IF(N929="základní",J929,0)</f>
        <v>0</v>
      </c>
      <c r="BF929" s="144">
        <f>IF(N929="snížená",J929,0)</f>
        <v>0</v>
      </c>
      <c r="BG929" s="144">
        <f>IF(N929="zákl. přenesená",J929,0)</f>
        <v>0</v>
      </c>
      <c r="BH929" s="144">
        <f>IF(N929="sníž. přenesená",J929,0)</f>
        <v>0</v>
      </c>
      <c r="BI929" s="144">
        <f>IF(N929="nulová",J929,0)</f>
        <v>0</v>
      </c>
      <c r="BJ929" s="17" t="s">
        <v>145</v>
      </c>
      <c r="BK929" s="144">
        <f>ROUND(I929*H929,2)</f>
        <v>0</v>
      </c>
      <c r="BL929" s="17" t="s">
        <v>283</v>
      </c>
      <c r="BM929" s="143" t="s">
        <v>984</v>
      </c>
    </row>
    <row r="930" spans="2:65" s="12" customFormat="1" ht="11.25">
      <c r="B930" s="145"/>
      <c r="D930" s="146" t="s">
        <v>147</v>
      </c>
      <c r="E930" s="147" t="s">
        <v>1</v>
      </c>
      <c r="F930" s="148" t="s">
        <v>985</v>
      </c>
      <c r="H930" s="149">
        <v>12</v>
      </c>
      <c r="I930" s="150"/>
      <c r="L930" s="145"/>
      <c r="M930" s="151"/>
      <c r="T930" s="152"/>
      <c r="AT930" s="147" t="s">
        <v>147</v>
      </c>
      <c r="AU930" s="147" t="s">
        <v>145</v>
      </c>
      <c r="AV930" s="12" t="s">
        <v>145</v>
      </c>
      <c r="AW930" s="12" t="s">
        <v>33</v>
      </c>
      <c r="AX930" s="12" t="s">
        <v>85</v>
      </c>
      <c r="AY930" s="147" t="s">
        <v>136</v>
      </c>
    </row>
    <row r="931" spans="2:65" s="1" customFormat="1" ht="16.5" customHeight="1">
      <c r="B931" s="32"/>
      <c r="C931" s="160" t="s">
        <v>986</v>
      </c>
      <c r="D931" s="160" t="s">
        <v>151</v>
      </c>
      <c r="E931" s="161" t="s">
        <v>987</v>
      </c>
      <c r="F931" s="162" t="s">
        <v>988</v>
      </c>
      <c r="G931" s="163" t="s">
        <v>515</v>
      </c>
      <c r="H931" s="164">
        <v>12</v>
      </c>
      <c r="I931" s="165"/>
      <c r="J931" s="166">
        <f>ROUND(I931*H931,2)</f>
        <v>0</v>
      </c>
      <c r="K931" s="162" t="s">
        <v>1</v>
      </c>
      <c r="L931" s="167"/>
      <c r="M931" s="168" t="s">
        <v>1</v>
      </c>
      <c r="N931" s="169" t="s">
        <v>43</v>
      </c>
      <c r="P931" s="141">
        <f>O931*H931</f>
        <v>0</v>
      </c>
      <c r="Q931" s="141">
        <v>8.4999999999999995E-4</v>
      </c>
      <c r="R931" s="141">
        <f>Q931*H931</f>
        <v>1.0199999999999999E-2</v>
      </c>
      <c r="S931" s="141">
        <v>0</v>
      </c>
      <c r="T931" s="142">
        <f>S931*H931</f>
        <v>0</v>
      </c>
      <c r="AR931" s="143" t="s">
        <v>473</v>
      </c>
      <c r="AT931" s="143" t="s">
        <v>151</v>
      </c>
      <c r="AU931" s="143" t="s">
        <v>145</v>
      </c>
      <c r="AY931" s="17" t="s">
        <v>136</v>
      </c>
      <c r="BE931" s="144">
        <f>IF(N931="základní",J931,0)</f>
        <v>0</v>
      </c>
      <c r="BF931" s="144">
        <f>IF(N931="snížená",J931,0)</f>
        <v>0</v>
      </c>
      <c r="BG931" s="144">
        <f>IF(N931="zákl. přenesená",J931,0)</f>
        <v>0</v>
      </c>
      <c r="BH931" s="144">
        <f>IF(N931="sníž. přenesená",J931,0)</f>
        <v>0</v>
      </c>
      <c r="BI931" s="144">
        <f>IF(N931="nulová",J931,0)</f>
        <v>0</v>
      </c>
      <c r="BJ931" s="17" t="s">
        <v>145</v>
      </c>
      <c r="BK931" s="144">
        <f>ROUND(I931*H931,2)</f>
        <v>0</v>
      </c>
      <c r="BL931" s="17" t="s">
        <v>283</v>
      </c>
      <c r="BM931" s="143" t="s">
        <v>989</v>
      </c>
    </row>
    <row r="932" spans="2:65" s="1" customFormat="1" ht="16.5" customHeight="1">
      <c r="B932" s="32"/>
      <c r="C932" s="132" t="s">
        <v>990</v>
      </c>
      <c r="D932" s="132" t="s">
        <v>139</v>
      </c>
      <c r="E932" s="133" t="s">
        <v>991</v>
      </c>
      <c r="F932" s="134" t="s">
        <v>992</v>
      </c>
      <c r="G932" s="135" t="s">
        <v>515</v>
      </c>
      <c r="H932" s="136">
        <v>13</v>
      </c>
      <c r="I932" s="137"/>
      <c r="J932" s="138">
        <f>ROUND(I932*H932,2)</f>
        <v>0</v>
      </c>
      <c r="K932" s="134" t="s">
        <v>143</v>
      </c>
      <c r="L932" s="32"/>
      <c r="M932" s="139" t="s">
        <v>1</v>
      </c>
      <c r="N932" s="140" t="s">
        <v>43</v>
      </c>
      <c r="P932" s="141">
        <f>O932*H932</f>
        <v>0</v>
      </c>
      <c r="Q932" s="141">
        <v>0</v>
      </c>
      <c r="R932" s="141">
        <f>Q932*H932</f>
        <v>0</v>
      </c>
      <c r="S932" s="141">
        <v>0</v>
      </c>
      <c r="T932" s="142">
        <f>S932*H932</f>
        <v>0</v>
      </c>
      <c r="AR932" s="143" t="s">
        <v>283</v>
      </c>
      <c r="AT932" s="143" t="s">
        <v>139</v>
      </c>
      <c r="AU932" s="143" t="s">
        <v>145</v>
      </c>
      <c r="AY932" s="17" t="s">
        <v>136</v>
      </c>
      <c r="BE932" s="144">
        <f>IF(N932="základní",J932,0)</f>
        <v>0</v>
      </c>
      <c r="BF932" s="144">
        <f>IF(N932="snížená",J932,0)</f>
        <v>0</v>
      </c>
      <c r="BG932" s="144">
        <f>IF(N932="zákl. přenesená",J932,0)</f>
        <v>0</v>
      </c>
      <c r="BH932" s="144">
        <f>IF(N932="sníž. přenesená",J932,0)</f>
        <v>0</v>
      </c>
      <c r="BI932" s="144">
        <f>IF(N932="nulová",J932,0)</f>
        <v>0</v>
      </c>
      <c r="BJ932" s="17" t="s">
        <v>145</v>
      </c>
      <c r="BK932" s="144">
        <f>ROUND(I932*H932,2)</f>
        <v>0</v>
      </c>
      <c r="BL932" s="17" t="s">
        <v>283</v>
      </c>
      <c r="BM932" s="143" t="s">
        <v>993</v>
      </c>
    </row>
    <row r="933" spans="2:65" s="12" customFormat="1" ht="11.25">
      <c r="B933" s="145"/>
      <c r="D933" s="146" t="s">
        <v>147</v>
      </c>
      <c r="E933" s="147" t="s">
        <v>1</v>
      </c>
      <c r="F933" s="148" t="s">
        <v>896</v>
      </c>
      <c r="H933" s="149">
        <v>12</v>
      </c>
      <c r="I933" s="150"/>
      <c r="L933" s="145"/>
      <c r="M933" s="151"/>
      <c r="T933" s="152"/>
      <c r="AT933" s="147" t="s">
        <v>147</v>
      </c>
      <c r="AU933" s="147" t="s">
        <v>145</v>
      </c>
      <c r="AV933" s="12" t="s">
        <v>145</v>
      </c>
      <c r="AW933" s="12" t="s">
        <v>33</v>
      </c>
      <c r="AX933" s="12" t="s">
        <v>77</v>
      </c>
      <c r="AY933" s="147" t="s">
        <v>136</v>
      </c>
    </row>
    <row r="934" spans="2:65" s="12" customFormat="1" ht="11.25">
      <c r="B934" s="145"/>
      <c r="D934" s="146" t="s">
        <v>147</v>
      </c>
      <c r="E934" s="147" t="s">
        <v>1</v>
      </c>
      <c r="F934" s="148" t="s">
        <v>969</v>
      </c>
      <c r="H934" s="149">
        <v>1</v>
      </c>
      <c r="I934" s="150"/>
      <c r="L934" s="145"/>
      <c r="M934" s="151"/>
      <c r="T934" s="152"/>
      <c r="AT934" s="147" t="s">
        <v>147</v>
      </c>
      <c r="AU934" s="147" t="s">
        <v>145</v>
      </c>
      <c r="AV934" s="12" t="s">
        <v>145</v>
      </c>
      <c r="AW934" s="12" t="s">
        <v>33</v>
      </c>
      <c r="AX934" s="12" t="s">
        <v>77</v>
      </c>
      <c r="AY934" s="147" t="s">
        <v>136</v>
      </c>
    </row>
    <row r="935" spans="2:65" s="13" customFormat="1" ht="11.25">
      <c r="B935" s="153"/>
      <c r="D935" s="146" t="s">
        <v>147</v>
      </c>
      <c r="E935" s="154" t="s">
        <v>1</v>
      </c>
      <c r="F935" s="155" t="s">
        <v>150</v>
      </c>
      <c r="H935" s="156">
        <v>13</v>
      </c>
      <c r="I935" s="157"/>
      <c r="L935" s="153"/>
      <c r="M935" s="158"/>
      <c r="T935" s="159"/>
      <c r="AT935" s="154" t="s">
        <v>147</v>
      </c>
      <c r="AU935" s="154" t="s">
        <v>145</v>
      </c>
      <c r="AV935" s="13" t="s">
        <v>144</v>
      </c>
      <c r="AW935" s="13" t="s">
        <v>33</v>
      </c>
      <c r="AX935" s="13" t="s">
        <v>85</v>
      </c>
      <c r="AY935" s="154" t="s">
        <v>136</v>
      </c>
    </row>
    <row r="936" spans="2:65" s="1" customFormat="1" ht="24.2" customHeight="1">
      <c r="B936" s="32"/>
      <c r="C936" s="160" t="s">
        <v>994</v>
      </c>
      <c r="D936" s="160" t="s">
        <v>151</v>
      </c>
      <c r="E936" s="161" t="s">
        <v>995</v>
      </c>
      <c r="F936" s="162" t="s">
        <v>996</v>
      </c>
      <c r="G936" s="163" t="s">
        <v>515</v>
      </c>
      <c r="H936" s="164">
        <v>13</v>
      </c>
      <c r="I936" s="165"/>
      <c r="J936" s="166">
        <f>ROUND(I936*H936,2)</f>
        <v>0</v>
      </c>
      <c r="K936" s="162" t="s">
        <v>143</v>
      </c>
      <c r="L936" s="167"/>
      <c r="M936" s="168" t="s">
        <v>1</v>
      </c>
      <c r="N936" s="169" t="s">
        <v>43</v>
      </c>
      <c r="P936" s="141">
        <f>O936*H936</f>
        <v>0</v>
      </c>
      <c r="Q936" s="141">
        <v>1.4999999999999999E-4</v>
      </c>
      <c r="R936" s="141">
        <f>Q936*H936</f>
        <v>1.9499999999999999E-3</v>
      </c>
      <c r="S936" s="141">
        <v>0</v>
      </c>
      <c r="T936" s="142">
        <f>S936*H936</f>
        <v>0</v>
      </c>
      <c r="AR936" s="143" t="s">
        <v>473</v>
      </c>
      <c r="AT936" s="143" t="s">
        <v>151</v>
      </c>
      <c r="AU936" s="143" t="s">
        <v>145</v>
      </c>
      <c r="AY936" s="17" t="s">
        <v>136</v>
      </c>
      <c r="BE936" s="144">
        <f>IF(N936="základní",J936,0)</f>
        <v>0</v>
      </c>
      <c r="BF936" s="144">
        <f>IF(N936="snížená",J936,0)</f>
        <v>0</v>
      </c>
      <c r="BG936" s="144">
        <f>IF(N936="zákl. přenesená",J936,0)</f>
        <v>0</v>
      </c>
      <c r="BH936" s="144">
        <f>IF(N936="sníž. přenesená",J936,0)</f>
        <v>0</v>
      </c>
      <c r="BI936" s="144">
        <f>IF(N936="nulová",J936,0)</f>
        <v>0</v>
      </c>
      <c r="BJ936" s="17" t="s">
        <v>145</v>
      </c>
      <c r="BK936" s="144">
        <f>ROUND(I936*H936,2)</f>
        <v>0</v>
      </c>
      <c r="BL936" s="17" t="s">
        <v>283</v>
      </c>
      <c r="BM936" s="143" t="s">
        <v>997</v>
      </c>
    </row>
    <row r="937" spans="2:65" s="1" customFormat="1" ht="21.75" customHeight="1">
      <c r="B937" s="32"/>
      <c r="C937" s="132" t="s">
        <v>998</v>
      </c>
      <c r="D937" s="132" t="s">
        <v>139</v>
      </c>
      <c r="E937" s="133" t="s">
        <v>999</v>
      </c>
      <c r="F937" s="134" t="s">
        <v>1000</v>
      </c>
      <c r="G937" s="135" t="s">
        <v>515</v>
      </c>
      <c r="H937" s="136">
        <v>13</v>
      </c>
      <c r="I937" s="137"/>
      <c r="J937" s="138">
        <f>ROUND(I937*H937,2)</f>
        <v>0</v>
      </c>
      <c r="K937" s="134" t="s">
        <v>143</v>
      </c>
      <c r="L937" s="32"/>
      <c r="M937" s="139" t="s">
        <v>1</v>
      </c>
      <c r="N937" s="140" t="s">
        <v>43</v>
      </c>
      <c r="P937" s="141">
        <f>O937*H937</f>
        <v>0</v>
      </c>
      <c r="Q937" s="141">
        <v>0</v>
      </c>
      <c r="R937" s="141">
        <f>Q937*H937</f>
        <v>0</v>
      </c>
      <c r="S937" s="141">
        <v>0</v>
      </c>
      <c r="T937" s="142">
        <f>S937*H937</f>
        <v>0</v>
      </c>
      <c r="AR937" s="143" t="s">
        <v>283</v>
      </c>
      <c r="AT937" s="143" t="s">
        <v>139</v>
      </c>
      <c r="AU937" s="143" t="s">
        <v>145</v>
      </c>
      <c r="AY937" s="17" t="s">
        <v>136</v>
      </c>
      <c r="BE937" s="144">
        <f>IF(N937="základní",J937,0)</f>
        <v>0</v>
      </c>
      <c r="BF937" s="144">
        <f>IF(N937="snížená",J937,0)</f>
        <v>0</v>
      </c>
      <c r="BG937" s="144">
        <f>IF(N937="zákl. přenesená",J937,0)</f>
        <v>0</v>
      </c>
      <c r="BH937" s="144">
        <f>IF(N937="sníž. přenesená",J937,0)</f>
        <v>0</v>
      </c>
      <c r="BI937" s="144">
        <f>IF(N937="nulová",J937,0)</f>
        <v>0</v>
      </c>
      <c r="BJ937" s="17" t="s">
        <v>145</v>
      </c>
      <c r="BK937" s="144">
        <f>ROUND(I937*H937,2)</f>
        <v>0</v>
      </c>
      <c r="BL937" s="17" t="s">
        <v>283</v>
      </c>
      <c r="BM937" s="143" t="s">
        <v>1001</v>
      </c>
    </row>
    <row r="938" spans="2:65" s="12" customFormat="1" ht="11.25">
      <c r="B938" s="145"/>
      <c r="D938" s="146" t="s">
        <v>147</v>
      </c>
      <c r="E938" s="147" t="s">
        <v>1</v>
      </c>
      <c r="F938" s="148" t="s">
        <v>896</v>
      </c>
      <c r="H938" s="149">
        <v>12</v>
      </c>
      <c r="I938" s="150"/>
      <c r="L938" s="145"/>
      <c r="M938" s="151"/>
      <c r="T938" s="152"/>
      <c r="AT938" s="147" t="s">
        <v>147</v>
      </c>
      <c r="AU938" s="147" t="s">
        <v>145</v>
      </c>
      <c r="AV938" s="12" t="s">
        <v>145</v>
      </c>
      <c r="AW938" s="12" t="s">
        <v>33</v>
      </c>
      <c r="AX938" s="12" t="s">
        <v>77</v>
      </c>
      <c r="AY938" s="147" t="s">
        <v>136</v>
      </c>
    </row>
    <row r="939" spans="2:65" s="12" customFormat="1" ht="11.25">
      <c r="B939" s="145"/>
      <c r="D939" s="146" t="s">
        <v>147</v>
      </c>
      <c r="E939" s="147" t="s">
        <v>1</v>
      </c>
      <c r="F939" s="148" t="s">
        <v>969</v>
      </c>
      <c r="H939" s="149">
        <v>1</v>
      </c>
      <c r="I939" s="150"/>
      <c r="L939" s="145"/>
      <c r="M939" s="151"/>
      <c r="T939" s="152"/>
      <c r="AT939" s="147" t="s">
        <v>147</v>
      </c>
      <c r="AU939" s="147" t="s">
        <v>145</v>
      </c>
      <c r="AV939" s="12" t="s">
        <v>145</v>
      </c>
      <c r="AW939" s="12" t="s">
        <v>33</v>
      </c>
      <c r="AX939" s="12" t="s">
        <v>77</v>
      </c>
      <c r="AY939" s="147" t="s">
        <v>136</v>
      </c>
    </row>
    <row r="940" spans="2:65" s="13" customFormat="1" ht="11.25">
      <c r="B940" s="153"/>
      <c r="D940" s="146" t="s">
        <v>147</v>
      </c>
      <c r="E940" s="154" t="s">
        <v>1</v>
      </c>
      <c r="F940" s="155" t="s">
        <v>150</v>
      </c>
      <c r="H940" s="156">
        <v>13</v>
      </c>
      <c r="I940" s="157"/>
      <c r="L940" s="153"/>
      <c r="M940" s="158"/>
      <c r="T940" s="159"/>
      <c r="AT940" s="154" t="s">
        <v>147</v>
      </c>
      <c r="AU940" s="154" t="s">
        <v>145</v>
      </c>
      <c r="AV940" s="13" t="s">
        <v>144</v>
      </c>
      <c r="AW940" s="13" t="s">
        <v>33</v>
      </c>
      <c r="AX940" s="13" t="s">
        <v>85</v>
      </c>
      <c r="AY940" s="154" t="s">
        <v>136</v>
      </c>
    </row>
    <row r="941" spans="2:65" s="1" customFormat="1" ht="16.5" customHeight="1">
      <c r="B941" s="32"/>
      <c r="C941" s="160" t="s">
        <v>1002</v>
      </c>
      <c r="D941" s="160" t="s">
        <v>151</v>
      </c>
      <c r="E941" s="161" t="s">
        <v>1003</v>
      </c>
      <c r="F941" s="162" t="s">
        <v>1004</v>
      </c>
      <c r="G941" s="163" t="s">
        <v>515</v>
      </c>
      <c r="H941" s="164">
        <v>13</v>
      </c>
      <c r="I941" s="165"/>
      <c r="J941" s="166">
        <f>ROUND(I941*H941,2)</f>
        <v>0</v>
      </c>
      <c r="K941" s="162" t="s">
        <v>143</v>
      </c>
      <c r="L941" s="167"/>
      <c r="M941" s="168" t="s">
        <v>1</v>
      </c>
      <c r="N941" s="169" t="s">
        <v>43</v>
      </c>
      <c r="P941" s="141">
        <f>O941*H941</f>
        <v>0</v>
      </c>
      <c r="Q941" s="141">
        <v>1.4999999999999999E-4</v>
      </c>
      <c r="R941" s="141">
        <f>Q941*H941</f>
        <v>1.9499999999999999E-3</v>
      </c>
      <c r="S941" s="141">
        <v>0</v>
      </c>
      <c r="T941" s="142">
        <f>S941*H941</f>
        <v>0</v>
      </c>
      <c r="AR941" s="143" t="s">
        <v>473</v>
      </c>
      <c r="AT941" s="143" t="s">
        <v>151</v>
      </c>
      <c r="AU941" s="143" t="s">
        <v>145</v>
      </c>
      <c r="AY941" s="17" t="s">
        <v>136</v>
      </c>
      <c r="BE941" s="144">
        <f>IF(N941="základní",J941,0)</f>
        <v>0</v>
      </c>
      <c r="BF941" s="144">
        <f>IF(N941="snížená",J941,0)</f>
        <v>0</v>
      </c>
      <c r="BG941" s="144">
        <f>IF(N941="zákl. přenesená",J941,0)</f>
        <v>0</v>
      </c>
      <c r="BH941" s="144">
        <f>IF(N941="sníž. přenesená",J941,0)</f>
        <v>0</v>
      </c>
      <c r="BI941" s="144">
        <f>IF(N941="nulová",J941,0)</f>
        <v>0</v>
      </c>
      <c r="BJ941" s="17" t="s">
        <v>145</v>
      </c>
      <c r="BK941" s="144">
        <f>ROUND(I941*H941,2)</f>
        <v>0</v>
      </c>
      <c r="BL941" s="17" t="s">
        <v>283</v>
      </c>
      <c r="BM941" s="143" t="s">
        <v>1005</v>
      </c>
    </row>
    <row r="942" spans="2:65" s="1" customFormat="1" ht="24.2" customHeight="1">
      <c r="B942" s="32"/>
      <c r="C942" s="132" t="s">
        <v>1006</v>
      </c>
      <c r="D942" s="132" t="s">
        <v>139</v>
      </c>
      <c r="E942" s="133" t="s">
        <v>1007</v>
      </c>
      <c r="F942" s="134" t="s">
        <v>1008</v>
      </c>
      <c r="G942" s="135" t="s">
        <v>175</v>
      </c>
      <c r="H942" s="136">
        <v>1.871</v>
      </c>
      <c r="I942" s="137"/>
      <c r="J942" s="138">
        <f>ROUND(I942*H942,2)</f>
        <v>0</v>
      </c>
      <c r="K942" s="134" t="s">
        <v>1</v>
      </c>
      <c r="L942" s="32"/>
      <c r="M942" s="139" t="s">
        <v>1</v>
      </c>
      <c r="N942" s="140" t="s">
        <v>43</v>
      </c>
      <c r="P942" s="141">
        <f>O942*H942</f>
        <v>0</v>
      </c>
      <c r="Q942" s="141">
        <v>0</v>
      </c>
      <c r="R942" s="141">
        <f>Q942*H942</f>
        <v>0</v>
      </c>
      <c r="S942" s="141">
        <v>7.62E-3</v>
      </c>
      <c r="T942" s="142">
        <f>S942*H942</f>
        <v>1.425702E-2</v>
      </c>
      <c r="AR942" s="143" t="s">
        <v>283</v>
      </c>
      <c r="AT942" s="143" t="s">
        <v>139</v>
      </c>
      <c r="AU942" s="143" t="s">
        <v>145</v>
      </c>
      <c r="AY942" s="17" t="s">
        <v>136</v>
      </c>
      <c r="BE942" s="144">
        <f>IF(N942="základní",J942,0)</f>
        <v>0</v>
      </c>
      <c r="BF942" s="144">
        <f>IF(N942="snížená",J942,0)</f>
        <v>0</v>
      </c>
      <c r="BG942" s="144">
        <f>IF(N942="zákl. přenesená",J942,0)</f>
        <v>0</v>
      </c>
      <c r="BH942" s="144">
        <f>IF(N942="sníž. přenesená",J942,0)</f>
        <v>0</v>
      </c>
      <c r="BI942" s="144">
        <f>IF(N942="nulová",J942,0)</f>
        <v>0</v>
      </c>
      <c r="BJ942" s="17" t="s">
        <v>145</v>
      </c>
      <c r="BK942" s="144">
        <f>ROUND(I942*H942,2)</f>
        <v>0</v>
      </c>
      <c r="BL942" s="17" t="s">
        <v>283</v>
      </c>
      <c r="BM942" s="143" t="s">
        <v>1009</v>
      </c>
    </row>
    <row r="943" spans="2:65" s="12" customFormat="1" ht="11.25">
      <c r="B943" s="145"/>
      <c r="D943" s="146" t="s">
        <v>147</v>
      </c>
      <c r="E943" s="147" t="s">
        <v>1</v>
      </c>
      <c r="F943" s="148" t="s">
        <v>1010</v>
      </c>
      <c r="H943" s="149">
        <v>1.871</v>
      </c>
      <c r="I943" s="150"/>
      <c r="L943" s="145"/>
      <c r="M943" s="151"/>
      <c r="T943" s="152"/>
      <c r="AT943" s="147" t="s">
        <v>147</v>
      </c>
      <c r="AU943" s="147" t="s">
        <v>145</v>
      </c>
      <c r="AV943" s="12" t="s">
        <v>145</v>
      </c>
      <c r="AW943" s="12" t="s">
        <v>33</v>
      </c>
      <c r="AX943" s="12" t="s">
        <v>85</v>
      </c>
      <c r="AY943" s="147" t="s">
        <v>136</v>
      </c>
    </row>
    <row r="944" spans="2:65" s="1" customFormat="1" ht="24.2" customHeight="1">
      <c r="B944" s="32"/>
      <c r="C944" s="132" t="s">
        <v>1011</v>
      </c>
      <c r="D944" s="132" t="s">
        <v>139</v>
      </c>
      <c r="E944" s="133" t="s">
        <v>1012</v>
      </c>
      <c r="F944" s="134" t="s">
        <v>1013</v>
      </c>
      <c r="G944" s="135" t="s">
        <v>515</v>
      </c>
      <c r="H944" s="136">
        <v>1</v>
      </c>
      <c r="I944" s="137"/>
      <c r="J944" s="138">
        <f>ROUND(I944*H944,2)</f>
        <v>0</v>
      </c>
      <c r="K944" s="134" t="s">
        <v>143</v>
      </c>
      <c r="L944" s="32"/>
      <c r="M944" s="139" t="s">
        <v>1</v>
      </c>
      <c r="N944" s="140" t="s">
        <v>43</v>
      </c>
      <c r="P944" s="141">
        <f>O944*H944</f>
        <v>0</v>
      </c>
      <c r="Q944" s="141">
        <v>4.4999999999999999E-4</v>
      </c>
      <c r="R944" s="141">
        <f>Q944*H944</f>
        <v>4.4999999999999999E-4</v>
      </c>
      <c r="S944" s="141">
        <v>0</v>
      </c>
      <c r="T944" s="142">
        <f>S944*H944</f>
        <v>0</v>
      </c>
      <c r="AR944" s="143" t="s">
        <v>283</v>
      </c>
      <c r="AT944" s="143" t="s">
        <v>139</v>
      </c>
      <c r="AU944" s="143" t="s">
        <v>145</v>
      </c>
      <c r="AY944" s="17" t="s">
        <v>136</v>
      </c>
      <c r="BE944" s="144">
        <f>IF(N944="základní",J944,0)</f>
        <v>0</v>
      </c>
      <c r="BF944" s="144">
        <f>IF(N944="snížená",J944,0)</f>
        <v>0</v>
      </c>
      <c r="BG944" s="144">
        <f>IF(N944="zákl. přenesená",J944,0)</f>
        <v>0</v>
      </c>
      <c r="BH944" s="144">
        <f>IF(N944="sníž. přenesená",J944,0)</f>
        <v>0</v>
      </c>
      <c r="BI944" s="144">
        <f>IF(N944="nulová",J944,0)</f>
        <v>0</v>
      </c>
      <c r="BJ944" s="17" t="s">
        <v>145</v>
      </c>
      <c r="BK944" s="144">
        <f>ROUND(I944*H944,2)</f>
        <v>0</v>
      </c>
      <c r="BL944" s="17" t="s">
        <v>283</v>
      </c>
      <c r="BM944" s="143" t="s">
        <v>1014</v>
      </c>
    </row>
    <row r="945" spans="2:65" s="12" customFormat="1" ht="11.25">
      <c r="B945" s="145"/>
      <c r="D945" s="146" t="s">
        <v>147</v>
      </c>
      <c r="E945" s="147" t="s">
        <v>1</v>
      </c>
      <c r="F945" s="148" t="s">
        <v>969</v>
      </c>
      <c r="H945" s="149">
        <v>1</v>
      </c>
      <c r="I945" s="150"/>
      <c r="L945" s="145"/>
      <c r="M945" s="151"/>
      <c r="T945" s="152"/>
      <c r="AT945" s="147" t="s">
        <v>147</v>
      </c>
      <c r="AU945" s="147" t="s">
        <v>145</v>
      </c>
      <c r="AV945" s="12" t="s">
        <v>145</v>
      </c>
      <c r="AW945" s="12" t="s">
        <v>33</v>
      </c>
      <c r="AX945" s="12" t="s">
        <v>85</v>
      </c>
      <c r="AY945" s="147" t="s">
        <v>136</v>
      </c>
    </row>
    <row r="946" spans="2:65" s="1" customFormat="1" ht="37.9" customHeight="1">
      <c r="B946" s="32"/>
      <c r="C946" s="160" t="s">
        <v>1015</v>
      </c>
      <c r="D946" s="160" t="s">
        <v>151</v>
      </c>
      <c r="E946" s="161" t="s">
        <v>1016</v>
      </c>
      <c r="F946" s="162" t="s">
        <v>1017</v>
      </c>
      <c r="G946" s="163" t="s">
        <v>515</v>
      </c>
      <c r="H946" s="164">
        <v>1</v>
      </c>
      <c r="I946" s="165"/>
      <c r="J946" s="166">
        <f>ROUND(I946*H946,2)</f>
        <v>0</v>
      </c>
      <c r="K946" s="162" t="s">
        <v>1</v>
      </c>
      <c r="L946" s="167"/>
      <c r="M946" s="168" t="s">
        <v>1</v>
      </c>
      <c r="N946" s="169" t="s">
        <v>43</v>
      </c>
      <c r="P946" s="141">
        <f>O946*H946</f>
        <v>0</v>
      </c>
      <c r="Q946" s="141">
        <v>1.6E-2</v>
      </c>
      <c r="R946" s="141">
        <f>Q946*H946</f>
        <v>1.6E-2</v>
      </c>
      <c r="S946" s="141">
        <v>0</v>
      </c>
      <c r="T946" s="142">
        <f>S946*H946</f>
        <v>0</v>
      </c>
      <c r="AR946" s="143" t="s">
        <v>473</v>
      </c>
      <c r="AT946" s="143" t="s">
        <v>151</v>
      </c>
      <c r="AU946" s="143" t="s">
        <v>145</v>
      </c>
      <c r="AY946" s="17" t="s">
        <v>136</v>
      </c>
      <c r="BE946" s="144">
        <f>IF(N946="základní",J946,0)</f>
        <v>0</v>
      </c>
      <c r="BF946" s="144">
        <f>IF(N946="snížená",J946,0)</f>
        <v>0</v>
      </c>
      <c r="BG946" s="144">
        <f>IF(N946="zákl. přenesená",J946,0)</f>
        <v>0</v>
      </c>
      <c r="BH946" s="144">
        <f>IF(N946="sníž. přenesená",J946,0)</f>
        <v>0</v>
      </c>
      <c r="BI946" s="144">
        <f>IF(N946="nulová",J946,0)</f>
        <v>0</v>
      </c>
      <c r="BJ946" s="17" t="s">
        <v>145</v>
      </c>
      <c r="BK946" s="144">
        <f>ROUND(I946*H946,2)</f>
        <v>0</v>
      </c>
      <c r="BL946" s="17" t="s">
        <v>283</v>
      </c>
      <c r="BM946" s="143" t="s">
        <v>1018</v>
      </c>
    </row>
    <row r="947" spans="2:65" s="1" customFormat="1" ht="24.2" customHeight="1">
      <c r="B947" s="32"/>
      <c r="C947" s="132" t="s">
        <v>1019</v>
      </c>
      <c r="D947" s="132" t="s">
        <v>139</v>
      </c>
      <c r="E947" s="133" t="s">
        <v>1020</v>
      </c>
      <c r="F947" s="134" t="s">
        <v>1021</v>
      </c>
      <c r="G947" s="135" t="s">
        <v>515</v>
      </c>
      <c r="H947" s="136">
        <v>6</v>
      </c>
      <c r="I947" s="137"/>
      <c r="J947" s="138">
        <f>ROUND(I947*H947,2)</f>
        <v>0</v>
      </c>
      <c r="K947" s="134" t="s">
        <v>143</v>
      </c>
      <c r="L947" s="32"/>
      <c r="M947" s="139" t="s">
        <v>1</v>
      </c>
      <c r="N947" s="140" t="s">
        <v>43</v>
      </c>
      <c r="P947" s="141">
        <f>O947*H947</f>
        <v>0</v>
      </c>
      <c r="Q947" s="141">
        <v>0</v>
      </c>
      <c r="R947" s="141">
        <f>Q947*H947</f>
        <v>0</v>
      </c>
      <c r="S947" s="141">
        <v>8.8099999999999998E-2</v>
      </c>
      <c r="T947" s="142">
        <f>S947*H947</f>
        <v>0.52859999999999996</v>
      </c>
      <c r="AR947" s="143" t="s">
        <v>283</v>
      </c>
      <c r="AT947" s="143" t="s">
        <v>139</v>
      </c>
      <c r="AU947" s="143" t="s">
        <v>145</v>
      </c>
      <c r="AY947" s="17" t="s">
        <v>136</v>
      </c>
      <c r="BE947" s="144">
        <f>IF(N947="základní",J947,0)</f>
        <v>0</v>
      </c>
      <c r="BF947" s="144">
        <f>IF(N947="snížená",J947,0)</f>
        <v>0</v>
      </c>
      <c r="BG947" s="144">
        <f>IF(N947="zákl. přenesená",J947,0)</f>
        <v>0</v>
      </c>
      <c r="BH947" s="144">
        <f>IF(N947="sníž. přenesená",J947,0)</f>
        <v>0</v>
      </c>
      <c r="BI947" s="144">
        <f>IF(N947="nulová",J947,0)</f>
        <v>0</v>
      </c>
      <c r="BJ947" s="17" t="s">
        <v>145</v>
      </c>
      <c r="BK947" s="144">
        <f>ROUND(I947*H947,2)</f>
        <v>0</v>
      </c>
      <c r="BL947" s="17" t="s">
        <v>283</v>
      </c>
      <c r="BM947" s="143" t="s">
        <v>1022</v>
      </c>
    </row>
    <row r="948" spans="2:65" s="12" customFormat="1" ht="11.25">
      <c r="B948" s="145"/>
      <c r="D948" s="146" t="s">
        <v>147</v>
      </c>
      <c r="E948" s="147" t="s">
        <v>1</v>
      </c>
      <c r="F948" s="148" t="s">
        <v>1023</v>
      </c>
      <c r="H948" s="149">
        <v>3</v>
      </c>
      <c r="I948" s="150"/>
      <c r="L948" s="145"/>
      <c r="M948" s="151"/>
      <c r="T948" s="152"/>
      <c r="AT948" s="147" t="s">
        <v>147</v>
      </c>
      <c r="AU948" s="147" t="s">
        <v>145</v>
      </c>
      <c r="AV948" s="12" t="s">
        <v>145</v>
      </c>
      <c r="AW948" s="12" t="s">
        <v>33</v>
      </c>
      <c r="AX948" s="12" t="s">
        <v>77</v>
      </c>
      <c r="AY948" s="147" t="s">
        <v>136</v>
      </c>
    </row>
    <row r="949" spans="2:65" s="12" customFormat="1" ht="11.25">
      <c r="B949" s="145"/>
      <c r="D949" s="146" t="s">
        <v>147</v>
      </c>
      <c r="E949" s="147" t="s">
        <v>1</v>
      </c>
      <c r="F949" s="148" t="s">
        <v>1024</v>
      </c>
      <c r="H949" s="149">
        <v>3</v>
      </c>
      <c r="I949" s="150"/>
      <c r="L949" s="145"/>
      <c r="M949" s="151"/>
      <c r="T949" s="152"/>
      <c r="AT949" s="147" t="s">
        <v>147</v>
      </c>
      <c r="AU949" s="147" t="s">
        <v>145</v>
      </c>
      <c r="AV949" s="12" t="s">
        <v>145</v>
      </c>
      <c r="AW949" s="12" t="s">
        <v>33</v>
      </c>
      <c r="AX949" s="12" t="s">
        <v>77</v>
      </c>
      <c r="AY949" s="147" t="s">
        <v>136</v>
      </c>
    </row>
    <row r="950" spans="2:65" s="13" customFormat="1" ht="11.25">
      <c r="B950" s="153"/>
      <c r="D950" s="146" t="s">
        <v>147</v>
      </c>
      <c r="E950" s="154" t="s">
        <v>1</v>
      </c>
      <c r="F950" s="155" t="s">
        <v>150</v>
      </c>
      <c r="H950" s="156">
        <v>6</v>
      </c>
      <c r="I950" s="157"/>
      <c r="L950" s="153"/>
      <c r="M950" s="158"/>
      <c r="T950" s="159"/>
      <c r="AT950" s="154" t="s">
        <v>147</v>
      </c>
      <c r="AU950" s="154" t="s">
        <v>145</v>
      </c>
      <c r="AV950" s="13" t="s">
        <v>144</v>
      </c>
      <c r="AW950" s="13" t="s">
        <v>33</v>
      </c>
      <c r="AX950" s="13" t="s">
        <v>85</v>
      </c>
      <c r="AY950" s="154" t="s">
        <v>136</v>
      </c>
    </row>
    <row r="951" spans="2:65" s="1" customFormat="1" ht="24.2" customHeight="1">
      <c r="B951" s="32"/>
      <c r="C951" s="132" t="s">
        <v>1025</v>
      </c>
      <c r="D951" s="132" t="s">
        <v>139</v>
      </c>
      <c r="E951" s="133" t="s">
        <v>1026</v>
      </c>
      <c r="F951" s="134" t="s">
        <v>1027</v>
      </c>
      <c r="G951" s="135" t="s">
        <v>515</v>
      </c>
      <c r="H951" s="136">
        <v>20</v>
      </c>
      <c r="I951" s="137"/>
      <c r="J951" s="138">
        <f>ROUND(I951*H951,2)</f>
        <v>0</v>
      </c>
      <c r="K951" s="134" t="s">
        <v>143</v>
      </c>
      <c r="L951" s="32"/>
      <c r="M951" s="139" t="s">
        <v>1</v>
      </c>
      <c r="N951" s="140" t="s">
        <v>43</v>
      </c>
      <c r="P951" s="141">
        <f>O951*H951</f>
        <v>0</v>
      </c>
      <c r="Q951" s="141">
        <v>0</v>
      </c>
      <c r="R951" s="141">
        <f>Q951*H951</f>
        <v>0</v>
      </c>
      <c r="S951" s="141">
        <v>0.1104</v>
      </c>
      <c r="T951" s="142">
        <f>S951*H951</f>
        <v>2.2080000000000002</v>
      </c>
      <c r="AR951" s="143" t="s">
        <v>283</v>
      </c>
      <c r="AT951" s="143" t="s">
        <v>139</v>
      </c>
      <c r="AU951" s="143" t="s">
        <v>145</v>
      </c>
      <c r="AY951" s="17" t="s">
        <v>136</v>
      </c>
      <c r="BE951" s="144">
        <f>IF(N951="základní",J951,0)</f>
        <v>0</v>
      </c>
      <c r="BF951" s="144">
        <f>IF(N951="snížená",J951,0)</f>
        <v>0</v>
      </c>
      <c r="BG951" s="144">
        <f>IF(N951="zákl. přenesená",J951,0)</f>
        <v>0</v>
      </c>
      <c r="BH951" s="144">
        <f>IF(N951="sníž. přenesená",J951,0)</f>
        <v>0</v>
      </c>
      <c r="BI951" s="144">
        <f>IF(N951="nulová",J951,0)</f>
        <v>0</v>
      </c>
      <c r="BJ951" s="17" t="s">
        <v>145</v>
      </c>
      <c r="BK951" s="144">
        <f>ROUND(I951*H951,2)</f>
        <v>0</v>
      </c>
      <c r="BL951" s="17" t="s">
        <v>283</v>
      </c>
      <c r="BM951" s="143" t="s">
        <v>1028</v>
      </c>
    </row>
    <row r="952" spans="2:65" s="14" customFormat="1" ht="11.25">
      <c r="B952" s="170"/>
      <c r="D952" s="146" t="s">
        <v>147</v>
      </c>
      <c r="E952" s="171" t="s">
        <v>1</v>
      </c>
      <c r="F952" s="172" t="s">
        <v>424</v>
      </c>
      <c r="H952" s="171" t="s">
        <v>1</v>
      </c>
      <c r="I952" s="173"/>
      <c r="L952" s="170"/>
      <c r="M952" s="174"/>
      <c r="T952" s="175"/>
      <c r="AT952" s="171" t="s">
        <v>147</v>
      </c>
      <c r="AU952" s="171" t="s">
        <v>145</v>
      </c>
      <c r="AV952" s="14" t="s">
        <v>85</v>
      </c>
      <c r="AW952" s="14" t="s">
        <v>33</v>
      </c>
      <c r="AX952" s="14" t="s">
        <v>77</v>
      </c>
      <c r="AY952" s="171" t="s">
        <v>136</v>
      </c>
    </row>
    <row r="953" spans="2:65" s="12" customFormat="1" ht="11.25">
      <c r="B953" s="145"/>
      <c r="D953" s="146" t="s">
        <v>147</v>
      </c>
      <c r="E953" s="147" t="s">
        <v>1</v>
      </c>
      <c r="F953" s="148" t="s">
        <v>1029</v>
      </c>
      <c r="H953" s="149">
        <v>4</v>
      </c>
      <c r="I953" s="150"/>
      <c r="L953" s="145"/>
      <c r="M953" s="151"/>
      <c r="T953" s="152"/>
      <c r="AT953" s="147" t="s">
        <v>147</v>
      </c>
      <c r="AU953" s="147" t="s">
        <v>145</v>
      </c>
      <c r="AV953" s="12" t="s">
        <v>145</v>
      </c>
      <c r="AW953" s="12" t="s">
        <v>33</v>
      </c>
      <c r="AX953" s="12" t="s">
        <v>77</v>
      </c>
      <c r="AY953" s="147" t="s">
        <v>136</v>
      </c>
    </row>
    <row r="954" spans="2:65" s="12" customFormat="1" ht="11.25">
      <c r="B954" s="145"/>
      <c r="D954" s="146" t="s">
        <v>147</v>
      </c>
      <c r="E954" s="147" t="s">
        <v>1</v>
      </c>
      <c r="F954" s="148" t="s">
        <v>1030</v>
      </c>
      <c r="H954" s="149">
        <v>2</v>
      </c>
      <c r="I954" s="150"/>
      <c r="L954" s="145"/>
      <c r="M954" s="151"/>
      <c r="T954" s="152"/>
      <c r="AT954" s="147" t="s">
        <v>147</v>
      </c>
      <c r="AU954" s="147" t="s">
        <v>145</v>
      </c>
      <c r="AV954" s="12" t="s">
        <v>145</v>
      </c>
      <c r="AW954" s="12" t="s">
        <v>33</v>
      </c>
      <c r="AX954" s="12" t="s">
        <v>77</v>
      </c>
      <c r="AY954" s="147" t="s">
        <v>136</v>
      </c>
    </row>
    <row r="955" spans="2:65" s="12" customFormat="1" ht="11.25">
      <c r="B955" s="145"/>
      <c r="D955" s="146" t="s">
        <v>147</v>
      </c>
      <c r="E955" s="147" t="s">
        <v>1</v>
      </c>
      <c r="F955" s="148" t="s">
        <v>1031</v>
      </c>
      <c r="H955" s="149">
        <v>4</v>
      </c>
      <c r="I955" s="150"/>
      <c r="L955" s="145"/>
      <c r="M955" s="151"/>
      <c r="T955" s="152"/>
      <c r="AT955" s="147" t="s">
        <v>147</v>
      </c>
      <c r="AU955" s="147" t="s">
        <v>145</v>
      </c>
      <c r="AV955" s="12" t="s">
        <v>145</v>
      </c>
      <c r="AW955" s="12" t="s">
        <v>33</v>
      </c>
      <c r="AX955" s="12" t="s">
        <v>77</v>
      </c>
      <c r="AY955" s="147" t="s">
        <v>136</v>
      </c>
    </row>
    <row r="956" spans="2:65" s="15" customFormat="1" ht="11.25">
      <c r="B956" s="176"/>
      <c r="D956" s="146" t="s">
        <v>147</v>
      </c>
      <c r="E956" s="177" t="s">
        <v>1</v>
      </c>
      <c r="F956" s="178" t="s">
        <v>167</v>
      </c>
      <c r="H956" s="179">
        <v>10</v>
      </c>
      <c r="I956" s="180"/>
      <c r="L956" s="176"/>
      <c r="M956" s="181"/>
      <c r="T956" s="182"/>
      <c r="AT956" s="177" t="s">
        <v>147</v>
      </c>
      <c r="AU956" s="177" t="s">
        <v>145</v>
      </c>
      <c r="AV956" s="15" t="s">
        <v>137</v>
      </c>
      <c r="AW956" s="15" t="s">
        <v>33</v>
      </c>
      <c r="AX956" s="15" t="s">
        <v>77</v>
      </c>
      <c r="AY956" s="177" t="s">
        <v>136</v>
      </c>
    </row>
    <row r="957" spans="2:65" s="12" customFormat="1" ht="11.25">
      <c r="B957" s="145"/>
      <c r="D957" s="146" t="s">
        <v>147</v>
      </c>
      <c r="E957" s="147" t="s">
        <v>1</v>
      </c>
      <c r="F957" s="148" t="s">
        <v>1032</v>
      </c>
      <c r="H957" s="149">
        <v>2</v>
      </c>
      <c r="I957" s="150"/>
      <c r="L957" s="145"/>
      <c r="M957" s="151"/>
      <c r="T957" s="152"/>
      <c r="AT957" s="147" t="s">
        <v>147</v>
      </c>
      <c r="AU957" s="147" t="s">
        <v>145</v>
      </c>
      <c r="AV957" s="12" t="s">
        <v>145</v>
      </c>
      <c r="AW957" s="12" t="s">
        <v>33</v>
      </c>
      <c r="AX957" s="12" t="s">
        <v>77</v>
      </c>
      <c r="AY957" s="147" t="s">
        <v>136</v>
      </c>
    </row>
    <row r="958" spans="2:65" s="12" customFormat="1" ht="11.25">
      <c r="B958" s="145"/>
      <c r="D958" s="146" t="s">
        <v>147</v>
      </c>
      <c r="E958" s="147" t="s">
        <v>1</v>
      </c>
      <c r="F958" s="148" t="s">
        <v>1033</v>
      </c>
      <c r="H958" s="149">
        <v>4</v>
      </c>
      <c r="I958" s="150"/>
      <c r="L958" s="145"/>
      <c r="M958" s="151"/>
      <c r="T958" s="152"/>
      <c r="AT958" s="147" t="s">
        <v>147</v>
      </c>
      <c r="AU958" s="147" t="s">
        <v>145</v>
      </c>
      <c r="AV958" s="12" t="s">
        <v>145</v>
      </c>
      <c r="AW958" s="12" t="s">
        <v>33</v>
      </c>
      <c r="AX958" s="12" t="s">
        <v>77</v>
      </c>
      <c r="AY958" s="147" t="s">
        <v>136</v>
      </c>
    </row>
    <row r="959" spans="2:65" s="12" customFormat="1" ht="11.25">
      <c r="B959" s="145"/>
      <c r="D959" s="146" t="s">
        <v>147</v>
      </c>
      <c r="E959" s="147" t="s">
        <v>1</v>
      </c>
      <c r="F959" s="148" t="s">
        <v>1034</v>
      </c>
      <c r="H959" s="149">
        <v>4</v>
      </c>
      <c r="I959" s="150"/>
      <c r="L959" s="145"/>
      <c r="M959" s="151"/>
      <c r="T959" s="152"/>
      <c r="AT959" s="147" t="s">
        <v>147</v>
      </c>
      <c r="AU959" s="147" t="s">
        <v>145</v>
      </c>
      <c r="AV959" s="12" t="s">
        <v>145</v>
      </c>
      <c r="AW959" s="12" t="s">
        <v>33</v>
      </c>
      <c r="AX959" s="12" t="s">
        <v>77</v>
      </c>
      <c r="AY959" s="147" t="s">
        <v>136</v>
      </c>
    </row>
    <row r="960" spans="2:65" s="15" customFormat="1" ht="11.25">
      <c r="B960" s="176"/>
      <c r="D960" s="146" t="s">
        <v>147</v>
      </c>
      <c r="E960" s="177" t="s">
        <v>1</v>
      </c>
      <c r="F960" s="178" t="s">
        <v>167</v>
      </c>
      <c r="H960" s="179">
        <v>10</v>
      </c>
      <c r="I960" s="180"/>
      <c r="L960" s="176"/>
      <c r="M960" s="181"/>
      <c r="T960" s="182"/>
      <c r="AT960" s="177" t="s">
        <v>147</v>
      </c>
      <c r="AU960" s="177" t="s">
        <v>145</v>
      </c>
      <c r="AV960" s="15" t="s">
        <v>137</v>
      </c>
      <c r="AW960" s="15" t="s">
        <v>33</v>
      </c>
      <c r="AX960" s="15" t="s">
        <v>77</v>
      </c>
      <c r="AY960" s="177" t="s">
        <v>136</v>
      </c>
    </row>
    <row r="961" spans="2:65" s="13" customFormat="1" ht="11.25">
      <c r="B961" s="153"/>
      <c r="D961" s="146" t="s">
        <v>147</v>
      </c>
      <c r="E961" s="154" t="s">
        <v>1</v>
      </c>
      <c r="F961" s="155" t="s">
        <v>150</v>
      </c>
      <c r="H961" s="156">
        <v>20</v>
      </c>
      <c r="I961" s="157"/>
      <c r="L961" s="153"/>
      <c r="M961" s="158"/>
      <c r="T961" s="159"/>
      <c r="AT961" s="154" t="s">
        <v>147</v>
      </c>
      <c r="AU961" s="154" t="s">
        <v>145</v>
      </c>
      <c r="AV961" s="13" t="s">
        <v>144</v>
      </c>
      <c r="AW961" s="13" t="s">
        <v>33</v>
      </c>
      <c r="AX961" s="13" t="s">
        <v>85</v>
      </c>
      <c r="AY961" s="154" t="s">
        <v>136</v>
      </c>
    </row>
    <row r="962" spans="2:65" s="1" customFormat="1" ht="24.2" customHeight="1">
      <c r="B962" s="32"/>
      <c r="C962" s="132" t="s">
        <v>1035</v>
      </c>
      <c r="D962" s="132" t="s">
        <v>139</v>
      </c>
      <c r="E962" s="133" t="s">
        <v>1036</v>
      </c>
      <c r="F962" s="134" t="s">
        <v>1037</v>
      </c>
      <c r="G962" s="135" t="s">
        <v>1038</v>
      </c>
      <c r="H962" s="136">
        <v>8</v>
      </c>
      <c r="I962" s="137"/>
      <c r="J962" s="138">
        <f>ROUND(I962*H962,2)</f>
        <v>0</v>
      </c>
      <c r="K962" s="134" t="s">
        <v>1</v>
      </c>
      <c r="L962" s="32"/>
      <c r="M962" s="139" t="s">
        <v>1</v>
      </c>
      <c r="N962" s="140" t="s">
        <v>43</v>
      </c>
      <c r="P962" s="141">
        <f>O962*H962</f>
        <v>0</v>
      </c>
      <c r="Q962" s="141">
        <v>0</v>
      </c>
      <c r="R962" s="141">
        <f>Q962*H962</f>
        <v>0</v>
      </c>
      <c r="S962" s="141">
        <v>0.05</v>
      </c>
      <c r="T962" s="142">
        <f>S962*H962</f>
        <v>0.4</v>
      </c>
      <c r="AR962" s="143" t="s">
        <v>283</v>
      </c>
      <c r="AT962" s="143" t="s">
        <v>139</v>
      </c>
      <c r="AU962" s="143" t="s">
        <v>145</v>
      </c>
      <c r="AY962" s="17" t="s">
        <v>136</v>
      </c>
      <c r="BE962" s="144">
        <f>IF(N962="základní",J962,0)</f>
        <v>0</v>
      </c>
      <c r="BF962" s="144">
        <f>IF(N962="snížená",J962,0)</f>
        <v>0</v>
      </c>
      <c r="BG962" s="144">
        <f>IF(N962="zákl. přenesená",J962,0)</f>
        <v>0</v>
      </c>
      <c r="BH962" s="144">
        <f>IF(N962="sníž. přenesená",J962,0)</f>
        <v>0</v>
      </c>
      <c r="BI962" s="144">
        <f>IF(N962="nulová",J962,0)</f>
        <v>0</v>
      </c>
      <c r="BJ962" s="17" t="s">
        <v>145</v>
      </c>
      <c r="BK962" s="144">
        <f>ROUND(I962*H962,2)</f>
        <v>0</v>
      </c>
      <c r="BL962" s="17" t="s">
        <v>283</v>
      </c>
      <c r="BM962" s="143" t="s">
        <v>1039</v>
      </c>
    </row>
    <row r="963" spans="2:65" s="12" customFormat="1" ht="11.25">
      <c r="B963" s="145"/>
      <c r="D963" s="146" t="s">
        <v>147</v>
      </c>
      <c r="E963" s="147" t="s">
        <v>1</v>
      </c>
      <c r="F963" s="148" t="s">
        <v>1040</v>
      </c>
      <c r="H963" s="149">
        <v>1</v>
      </c>
      <c r="I963" s="150"/>
      <c r="L963" s="145"/>
      <c r="M963" s="151"/>
      <c r="T963" s="152"/>
      <c r="AT963" s="147" t="s">
        <v>147</v>
      </c>
      <c r="AU963" s="147" t="s">
        <v>145</v>
      </c>
      <c r="AV963" s="12" t="s">
        <v>145</v>
      </c>
      <c r="AW963" s="12" t="s">
        <v>33</v>
      </c>
      <c r="AX963" s="12" t="s">
        <v>77</v>
      </c>
      <c r="AY963" s="147" t="s">
        <v>136</v>
      </c>
    </row>
    <row r="964" spans="2:65" s="12" customFormat="1" ht="11.25">
      <c r="B964" s="145"/>
      <c r="D964" s="146" t="s">
        <v>147</v>
      </c>
      <c r="E964" s="147" t="s">
        <v>1</v>
      </c>
      <c r="F964" s="148" t="s">
        <v>1041</v>
      </c>
      <c r="H964" s="149">
        <v>1</v>
      </c>
      <c r="I964" s="150"/>
      <c r="L964" s="145"/>
      <c r="M964" s="151"/>
      <c r="T964" s="152"/>
      <c r="AT964" s="147" t="s">
        <v>147</v>
      </c>
      <c r="AU964" s="147" t="s">
        <v>145</v>
      </c>
      <c r="AV964" s="12" t="s">
        <v>145</v>
      </c>
      <c r="AW964" s="12" t="s">
        <v>33</v>
      </c>
      <c r="AX964" s="12" t="s">
        <v>77</v>
      </c>
      <c r="AY964" s="147" t="s">
        <v>136</v>
      </c>
    </row>
    <row r="965" spans="2:65" s="12" customFormat="1" ht="11.25">
      <c r="B965" s="145"/>
      <c r="D965" s="146" t="s">
        <v>147</v>
      </c>
      <c r="E965" s="147" t="s">
        <v>1</v>
      </c>
      <c r="F965" s="148" t="s">
        <v>1042</v>
      </c>
      <c r="H965" s="149">
        <v>1</v>
      </c>
      <c r="I965" s="150"/>
      <c r="L965" s="145"/>
      <c r="M965" s="151"/>
      <c r="T965" s="152"/>
      <c r="AT965" s="147" t="s">
        <v>147</v>
      </c>
      <c r="AU965" s="147" t="s">
        <v>145</v>
      </c>
      <c r="AV965" s="12" t="s">
        <v>145</v>
      </c>
      <c r="AW965" s="12" t="s">
        <v>33</v>
      </c>
      <c r="AX965" s="12" t="s">
        <v>77</v>
      </c>
      <c r="AY965" s="147" t="s">
        <v>136</v>
      </c>
    </row>
    <row r="966" spans="2:65" s="12" customFormat="1" ht="11.25">
      <c r="B966" s="145"/>
      <c r="D966" s="146" t="s">
        <v>147</v>
      </c>
      <c r="E966" s="147" t="s">
        <v>1</v>
      </c>
      <c r="F966" s="148" t="s">
        <v>1043</v>
      </c>
      <c r="H966" s="149">
        <v>1</v>
      </c>
      <c r="I966" s="150"/>
      <c r="L966" s="145"/>
      <c r="M966" s="151"/>
      <c r="T966" s="152"/>
      <c r="AT966" s="147" t="s">
        <v>147</v>
      </c>
      <c r="AU966" s="147" t="s">
        <v>145</v>
      </c>
      <c r="AV966" s="12" t="s">
        <v>145</v>
      </c>
      <c r="AW966" s="12" t="s">
        <v>33</v>
      </c>
      <c r="AX966" s="12" t="s">
        <v>77</v>
      </c>
      <c r="AY966" s="147" t="s">
        <v>136</v>
      </c>
    </row>
    <row r="967" spans="2:65" s="15" customFormat="1" ht="11.25">
      <c r="B967" s="176"/>
      <c r="D967" s="146" t="s">
        <v>147</v>
      </c>
      <c r="E967" s="177" t="s">
        <v>1</v>
      </c>
      <c r="F967" s="178" t="s">
        <v>167</v>
      </c>
      <c r="H967" s="179">
        <v>4</v>
      </c>
      <c r="I967" s="180"/>
      <c r="L967" s="176"/>
      <c r="M967" s="181"/>
      <c r="T967" s="182"/>
      <c r="AT967" s="177" t="s">
        <v>147</v>
      </c>
      <c r="AU967" s="177" t="s">
        <v>145</v>
      </c>
      <c r="AV967" s="15" t="s">
        <v>137</v>
      </c>
      <c r="AW967" s="15" t="s">
        <v>33</v>
      </c>
      <c r="AX967" s="15" t="s">
        <v>77</v>
      </c>
      <c r="AY967" s="177" t="s">
        <v>136</v>
      </c>
    </row>
    <row r="968" spans="2:65" s="12" customFormat="1" ht="11.25">
      <c r="B968" s="145"/>
      <c r="D968" s="146" t="s">
        <v>147</v>
      </c>
      <c r="E968" s="147" t="s">
        <v>1</v>
      </c>
      <c r="F968" s="148" t="s">
        <v>1044</v>
      </c>
      <c r="H968" s="149">
        <v>1</v>
      </c>
      <c r="I968" s="150"/>
      <c r="L968" s="145"/>
      <c r="M968" s="151"/>
      <c r="T968" s="152"/>
      <c r="AT968" s="147" t="s">
        <v>147</v>
      </c>
      <c r="AU968" s="147" t="s">
        <v>145</v>
      </c>
      <c r="AV968" s="12" t="s">
        <v>145</v>
      </c>
      <c r="AW968" s="12" t="s">
        <v>33</v>
      </c>
      <c r="AX968" s="12" t="s">
        <v>77</v>
      </c>
      <c r="AY968" s="147" t="s">
        <v>136</v>
      </c>
    </row>
    <row r="969" spans="2:65" s="12" customFormat="1" ht="11.25">
      <c r="B969" s="145"/>
      <c r="D969" s="146" t="s">
        <v>147</v>
      </c>
      <c r="E969" s="147" t="s">
        <v>1</v>
      </c>
      <c r="F969" s="148" t="s">
        <v>1045</v>
      </c>
      <c r="H969" s="149">
        <v>1</v>
      </c>
      <c r="I969" s="150"/>
      <c r="L969" s="145"/>
      <c r="M969" s="151"/>
      <c r="T969" s="152"/>
      <c r="AT969" s="147" t="s">
        <v>147</v>
      </c>
      <c r="AU969" s="147" t="s">
        <v>145</v>
      </c>
      <c r="AV969" s="12" t="s">
        <v>145</v>
      </c>
      <c r="AW969" s="12" t="s">
        <v>33</v>
      </c>
      <c r="AX969" s="12" t="s">
        <v>77</v>
      </c>
      <c r="AY969" s="147" t="s">
        <v>136</v>
      </c>
    </row>
    <row r="970" spans="2:65" s="12" customFormat="1" ht="11.25">
      <c r="B970" s="145"/>
      <c r="D970" s="146" t="s">
        <v>147</v>
      </c>
      <c r="E970" s="147" t="s">
        <v>1</v>
      </c>
      <c r="F970" s="148" t="s">
        <v>1046</v>
      </c>
      <c r="H970" s="149">
        <v>1</v>
      </c>
      <c r="I970" s="150"/>
      <c r="L970" s="145"/>
      <c r="M970" s="151"/>
      <c r="T970" s="152"/>
      <c r="AT970" s="147" t="s">
        <v>147</v>
      </c>
      <c r="AU970" s="147" t="s">
        <v>145</v>
      </c>
      <c r="AV970" s="12" t="s">
        <v>145</v>
      </c>
      <c r="AW970" s="12" t="s">
        <v>33</v>
      </c>
      <c r="AX970" s="12" t="s">
        <v>77</v>
      </c>
      <c r="AY970" s="147" t="s">
        <v>136</v>
      </c>
    </row>
    <row r="971" spans="2:65" s="12" customFormat="1" ht="11.25">
      <c r="B971" s="145"/>
      <c r="D971" s="146" t="s">
        <v>147</v>
      </c>
      <c r="E971" s="147" t="s">
        <v>1</v>
      </c>
      <c r="F971" s="148" t="s">
        <v>517</v>
      </c>
      <c r="H971" s="149">
        <v>1</v>
      </c>
      <c r="I971" s="150"/>
      <c r="L971" s="145"/>
      <c r="M971" s="151"/>
      <c r="T971" s="152"/>
      <c r="AT971" s="147" t="s">
        <v>147</v>
      </c>
      <c r="AU971" s="147" t="s">
        <v>145</v>
      </c>
      <c r="AV971" s="12" t="s">
        <v>145</v>
      </c>
      <c r="AW971" s="12" t="s">
        <v>33</v>
      </c>
      <c r="AX971" s="12" t="s">
        <v>77</v>
      </c>
      <c r="AY971" s="147" t="s">
        <v>136</v>
      </c>
    </row>
    <row r="972" spans="2:65" s="15" customFormat="1" ht="11.25">
      <c r="B972" s="176"/>
      <c r="D972" s="146" t="s">
        <v>147</v>
      </c>
      <c r="E972" s="177" t="s">
        <v>1</v>
      </c>
      <c r="F972" s="178" t="s">
        <v>167</v>
      </c>
      <c r="H972" s="179">
        <v>4</v>
      </c>
      <c r="I972" s="180"/>
      <c r="L972" s="176"/>
      <c r="M972" s="181"/>
      <c r="T972" s="182"/>
      <c r="AT972" s="177" t="s">
        <v>147</v>
      </c>
      <c r="AU972" s="177" t="s">
        <v>145</v>
      </c>
      <c r="AV972" s="15" t="s">
        <v>137</v>
      </c>
      <c r="AW972" s="15" t="s">
        <v>33</v>
      </c>
      <c r="AX972" s="15" t="s">
        <v>77</v>
      </c>
      <c r="AY972" s="177" t="s">
        <v>136</v>
      </c>
    </row>
    <row r="973" spans="2:65" s="13" customFormat="1" ht="11.25">
      <c r="B973" s="153"/>
      <c r="D973" s="146" t="s">
        <v>147</v>
      </c>
      <c r="E973" s="154" t="s">
        <v>1</v>
      </c>
      <c r="F973" s="155" t="s">
        <v>150</v>
      </c>
      <c r="H973" s="156">
        <v>8</v>
      </c>
      <c r="I973" s="157"/>
      <c r="L973" s="153"/>
      <c r="M973" s="158"/>
      <c r="T973" s="159"/>
      <c r="AT973" s="154" t="s">
        <v>147</v>
      </c>
      <c r="AU973" s="154" t="s">
        <v>145</v>
      </c>
      <c r="AV973" s="13" t="s">
        <v>144</v>
      </c>
      <c r="AW973" s="13" t="s">
        <v>33</v>
      </c>
      <c r="AX973" s="13" t="s">
        <v>85</v>
      </c>
      <c r="AY973" s="154" t="s">
        <v>136</v>
      </c>
    </row>
    <row r="974" spans="2:65" s="1" customFormat="1" ht="24.2" customHeight="1">
      <c r="B974" s="32"/>
      <c r="C974" s="132" t="s">
        <v>1047</v>
      </c>
      <c r="D974" s="132" t="s">
        <v>139</v>
      </c>
      <c r="E974" s="133" t="s">
        <v>1048</v>
      </c>
      <c r="F974" s="134" t="s">
        <v>1049</v>
      </c>
      <c r="G974" s="135" t="s">
        <v>142</v>
      </c>
      <c r="H974" s="136">
        <v>0.85299999999999998</v>
      </c>
      <c r="I974" s="137"/>
      <c r="J974" s="138">
        <f>ROUND(I974*H974,2)</f>
        <v>0</v>
      </c>
      <c r="K974" s="134" t="s">
        <v>143</v>
      </c>
      <c r="L974" s="32"/>
      <c r="M974" s="139" t="s">
        <v>1</v>
      </c>
      <c r="N974" s="140" t="s">
        <v>43</v>
      </c>
      <c r="P974" s="141">
        <f>O974*H974</f>
        <v>0</v>
      </c>
      <c r="Q974" s="141">
        <v>0</v>
      </c>
      <c r="R974" s="141">
        <f>Q974*H974</f>
        <v>0</v>
      </c>
      <c r="S974" s="141">
        <v>0</v>
      </c>
      <c r="T974" s="142">
        <f>S974*H974</f>
        <v>0</v>
      </c>
      <c r="AR974" s="143" t="s">
        <v>283</v>
      </c>
      <c r="AT974" s="143" t="s">
        <v>139</v>
      </c>
      <c r="AU974" s="143" t="s">
        <v>145</v>
      </c>
      <c r="AY974" s="17" t="s">
        <v>136</v>
      </c>
      <c r="BE974" s="144">
        <f>IF(N974="základní",J974,0)</f>
        <v>0</v>
      </c>
      <c r="BF974" s="144">
        <f>IF(N974="snížená",J974,0)</f>
        <v>0</v>
      </c>
      <c r="BG974" s="144">
        <f>IF(N974="zákl. přenesená",J974,0)</f>
        <v>0</v>
      </c>
      <c r="BH974" s="144">
        <f>IF(N974="sníž. přenesená",J974,0)</f>
        <v>0</v>
      </c>
      <c r="BI974" s="144">
        <f>IF(N974="nulová",J974,0)</f>
        <v>0</v>
      </c>
      <c r="BJ974" s="17" t="s">
        <v>145</v>
      </c>
      <c r="BK974" s="144">
        <f>ROUND(I974*H974,2)</f>
        <v>0</v>
      </c>
      <c r="BL974" s="17" t="s">
        <v>283</v>
      </c>
      <c r="BM974" s="143" t="s">
        <v>1050</v>
      </c>
    </row>
    <row r="975" spans="2:65" s="11" customFormat="1" ht="22.9" customHeight="1">
      <c r="B975" s="120"/>
      <c r="D975" s="121" t="s">
        <v>76</v>
      </c>
      <c r="E975" s="130" t="s">
        <v>1051</v>
      </c>
      <c r="F975" s="130" t="s">
        <v>1052</v>
      </c>
      <c r="I975" s="123"/>
      <c r="J975" s="131">
        <f>BK975</f>
        <v>0</v>
      </c>
      <c r="L975" s="120"/>
      <c r="M975" s="125"/>
      <c r="P975" s="126">
        <f>SUM(P976:P1235)</f>
        <v>0</v>
      </c>
      <c r="R975" s="126">
        <f>SUM(R976:R1235)</f>
        <v>1.9053908000000002</v>
      </c>
      <c r="T975" s="127">
        <f>SUM(T976:T1235)</f>
        <v>0</v>
      </c>
      <c r="AR975" s="121" t="s">
        <v>145</v>
      </c>
      <c r="AT975" s="128" t="s">
        <v>76</v>
      </c>
      <c r="AU975" s="128" t="s">
        <v>85</v>
      </c>
      <c r="AY975" s="121" t="s">
        <v>136</v>
      </c>
      <c r="BK975" s="129">
        <f>SUM(BK976:BK1235)</f>
        <v>0</v>
      </c>
    </row>
    <row r="976" spans="2:65" s="1" customFormat="1" ht="16.5" customHeight="1">
      <c r="B976" s="32"/>
      <c r="C976" s="132" t="s">
        <v>1053</v>
      </c>
      <c r="D976" s="132" t="s">
        <v>139</v>
      </c>
      <c r="E976" s="133" t="s">
        <v>1054</v>
      </c>
      <c r="F976" s="134" t="s">
        <v>1055</v>
      </c>
      <c r="G976" s="135" t="s">
        <v>175</v>
      </c>
      <c r="H976" s="136">
        <v>44.277000000000001</v>
      </c>
      <c r="I976" s="137"/>
      <c r="J976" s="138">
        <f>ROUND(I976*H976,2)</f>
        <v>0</v>
      </c>
      <c r="K976" s="134" t="s">
        <v>143</v>
      </c>
      <c r="L976" s="32"/>
      <c r="M976" s="139" t="s">
        <v>1</v>
      </c>
      <c r="N976" s="140" t="s">
        <v>43</v>
      </c>
      <c r="P976" s="141">
        <f>O976*H976</f>
        <v>0</v>
      </c>
      <c r="Q976" s="141">
        <v>0</v>
      </c>
      <c r="R976" s="141">
        <f>Q976*H976</f>
        <v>0</v>
      </c>
      <c r="S976" s="141">
        <v>0</v>
      </c>
      <c r="T976" s="142">
        <f>S976*H976</f>
        <v>0</v>
      </c>
      <c r="AR976" s="143" t="s">
        <v>283</v>
      </c>
      <c r="AT976" s="143" t="s">
        <v>139</v>
      </c>
      <c r="AU976" s="143" t="s">
        <v>145</v>
      </c>
      <c r="AY976" s="17" t="s">
        <v>136</v>
      </c>
      <c r="BE976" s="144">
        <f>IF(N976="základní",J976,0)</f>
        <v>0</v>
      </c>
      <c r="BF976" s="144">
        <f>IF(N976="snížená",J976,0)</f>
        <v>0</v>
      </c>
      <c r="BG976" s="144">
        <f>IF(N976="zákl. přenesená",J976,0)</f>
        <v>0</v>
      </c>
      <c r="BH976" s="144">
        <f>IF(N976="sníž. přenesená",J976,0)</f>
        <v>0</v>
      </c>
      <c r="BI976" s="144">
        <f>IF(N976="nulová",J976,0)</f>
        <v>0</v>
      </c>
      <c r="BJ976" s="17" t="s">
        <v>145</v>
      </c>
      <c r="BK976" s="144">
        <f>ROUND(I976*H976,2)</f>
        <v>0</v>
      </c>
      <c r="BL976" s="17" t="s">
        <v>283</v>
      </c>
      <c r="BM976" s="143" t="s">
        <v>1056</v>
      </c>
    </row>
    <row r="977" spans="2:51" s="14" customFormat="1" ht="11.25">
      <c r="B977" s="170"/>
      <c r="D977" s="146" t="s">
        <v>147</v>
      </c>
      <c r="E977" s="171" t="s">
        <v>1</v>
      </c>
      <c r="F977" s="172" t="s">
        <v>470</v>
      </c>
      <c r="H977" s="171" t="s">
        <v>1</v>
      </c>
      <c r="I977" s="173"/>
      <c r="L977" s="170"/>
      <c r="M977" s="174"/>
      <c r="T977" s="175"/>
      <c r="AT977" s="171" t="s">
        <v>147</v>
      </c>
      <c r="AU977" s="171" t="s">
        <v>145</v>
      </c>
      <c r="AV977" s="14" t="s">
        <v>85</v>
      </c>
      <c r="AW977" s="14" t="s">
        <v>33</v>
      </c>
      <c r="AX977" s="14" t="s">
        <v>77</v>
      </c>
      <c r="AY977" s="171" t="s">
        <v>136</v>
      </c>
    </row>
    <row r="978" spans="2:51" s="12" customFormat="1" ht="11.25">
      <c r="B978" s="145"/>
      <c r="D978" s="146" t="s">
        <v>147</v>
      </c>
      <c r="E978" s="147" t="s">
        <v>1</v>
      </c>
      <c r="F978" s="148" t="s">
        <v>1057</v>
      </c>
      <c r="H978" s="149">
        <v>0.76600000000000001</v>
      </c>
      <c r="I978" s="150"/>
      <c r="L978" s="145"/>
      <c r="M978" s="151"/>
      <c r="T978" s="152"/>
      <c r="AT978" s="147" t="s">
        <v>147</v>
      </c>
      <c r="AU978" s="147" t="s">
        <v>145</v>
      </c>
      <c r="AV978" s="12" t="s">
        <v>145</v>
      </c>
      <c r="AW978" s="12" t="s">
        <v>33</v>
      </c>
      <c r="AX978" s="12" t="s">
        <v>77</v>
      </c>
      <c r="AY978" s="147" t="s">
        <v>136</v>
      </c>
    </row>
    <row r="979" spans="2:51" s="14" customFormat="1" ht="11.25">
      <c r="B979" s="170"/>
      <c r="D979" s="146" t="s">
        <v>147</v>
      </c>
      <c r="E979" s="171" t="s">
        <v>1</v>
      </c>
      <c r="F979" s="172" t="s">
        <v>191</v>
      </c>
      <c r="H979" s="171" t="s">
        <v>1</v>
      </c>
      <c r="I979" s="173"/>
      <c r="L979" s="170"/>
      <c r="M979" s="174"/>
      <c r="T979" s="175"/>
      <c r="AT979" s="171" t="s">
        <v>147</v>
      </c>
      <c r="AU979" s="171" t="s">
        <v>145</v>
      </c>
      <c r="AV979" s="14" t="s">
        <v>85</v>
      </c>
      <c r="AW979" s="14" t="s">
        <v>33</v>
      </c>
      <c r="AX979" s="14" t="s">
        <v>77</v>
      </c>
      <c r="AY979" s="171" t="s">
        <v>136</v>
      </c>
    </row>
    <row r="980" spans="2:51" s="12" customFormat="1" ht="11.25">
      <c r="B980" s="145"/>
      <c r="D980" s="146" t="s">
        <v>147</v>
      </c>
      <c r="E980" s="147" t="s">
        <v>1</v>
      </c>
      <c r="F980" s="148" t="s">
        <v>1058</v>
      </c>
      <c r="H980" s="149">
        <v>5.75</v>
      </c>
      <c r="I980" s="150"/>
      <c r="L980" s="145"/>
      <c r="M980" s="151"/>
      <c r="T980" s="152"/>
      <c r="AT980" s="147" t="s">
        <v>147</v>
      </c>
      <c r="AU980" s="147" t="s">
        <v>145</v>
      </c>
      <c r="AV980" s="12" t="s">
        <v>145</v>
      </c>
      <c r="AW980" s="12" t="s">
        <v>33</v>
      </c>
      <c r="AX980" s="12" t="s">
        <v>77</v>
      </c>
      <c r="AY980" s="147" t="s">
        <v>136</v>
      </c>
    </row>
    <row r="981" spans="2:51" s="14" customFormat="1" ht="11.25">
      <c r="B981" s="170"/>
      <c r="D981" s="146" t="s">
        <v>147</v>
      </c>
      <c r="E981" s="171" t="s">
        <v>1</v>
      </c>
      <c r="F981" s="172" t="s">
        <v>1059</v>
      </c>
      <c r="H981" s="171" t="s">
        <v>1</v>
      </c>
      <c r="I981" s="173"/>
      <c r="L981" s="170"/>
      <c r="M981" s="174"/>
      <c r="T981" s="175"/>
      <c r="AT981" s="171" t="s">
        <v>147</v>
      </c>
      <c r="AU981" s="171" t="s">
        <v>145</v>
      </c>
      <c r="AV981" s="14" t="s">
        <v>85</v>
      </c>
      <c r="AW981" s="14" t="s">
        <v>33</v>
      </c>
      <c r="AX981" s="14" t="s">
        <v>77</v>
      </c>
      <c r="AY981" s="171" t="s">
        <v>136</v>
      </c>
    </row>
    <row r="982" spans="2:51" s="12" customFormat="1" ht="11.25">
      <c r="B982" s="145"/>
      <c r="D982" s="146" t="s">
        <v>147</v>
      </c>
      <c r="E982" s="147" t="s">
        <v>1</v>
      </c>
      <c r="F982" s="148" t="s">
        <v>1060</v>
      </c>
      <c r="H982" s="149">
        <v>0.75700000000000001</v>
      </c>
      <c r="I982" s="150"/>
      <c r="L982" s="145"/>
      <c r="M982" s="151"/>
      <c r="T982" s="152"/>
      <c r="AT982" s="147" t="s">
        <v>147</v>
      </c>
      <c r="AU982" s="147" t="s">
        <v>145</v>
      </c>
      <c r="AV982" s="12" t="s">
        <v>145</v>
      </c>
      <c r="AW982" s="12" t="s">
        <v>33</v>
      </c>
      <c r="AX982" s="12" t="s">
        <v>77</v>
      </c>
      <c r="AY982" s="147" t="s">
        <v>136</v>
      </c>
    </row>
    <row r="983" spans="2:51" s="14" customFormat="1" ht="11.25">
      <c r="B983" s="170"/>
      <c r="D983" s="146" t="s">
        <v>147</v>
      </c>
      <c r="E983" s="171" t="s">
        <v>1</v>
      </c>
      <c r="F983" s="172" t="s">
        <v>229</v>
      </c>
      <c r="H983" s="171" t="s">
        <v>1</v>
      </c>
      <c r="I983" s="173"/>
      <c r="L983" s="170"/>
      <c r="M983" s="174"/>
      <c r="T983" s="175"/>
      <c r="AT983" s="171" t="s">
        <v>147</v>
      </c>
      <c r="AU983" s="171" t="s">
        <v>145</v>
      </c>
      <c r="AV983" s="14" t="s">
        <v>85</v>
      </c>
      <c r="AW983" s="14" t="s">
        <v>33</v>
      </c>
      <c r="AX983" s="14" t="s">
        <v>77</v>
      </c>
      <c r="AY983" s="171" t="s">
        <v>136</v>
      </c>
    </row>
    <row r="984" spans="2:51" s="12" customFormat="1" ht="11.25">
      <c r="B984" s="145"/>
      <c r="D984" s="146" t="s">
        <v>147</v>
      </c>
      <c r="E984" s="147" t="s">
        <v>1</v>
      </c>
      <c r="F984" s="148" t="s">
        <v>1061</v>
      </c>
      <c r="H984" s="149">
        <v>4.7619999999999996</v>
      </c>
      <c r="I984" s="150"/>
      <c r="L984" s="145"/>
      <c r="M984" s="151"/>
      <c r="T984" s="152"/>
      <c r="AT984" s="147" t="s">
        <v>147</v>
      </c>
      <c r="AU984" s="147" t="s">
        <v>145</v>
      </c>
      <c r="AV984" s="12" t="s">
        <v>145</v>
      </c>
      <c r="AW984" s="12" t="s">
        <v>33</v>
      </c>
      <c r="AX984" s="12" t="s">
        <v>77</v>
      </c>
      <c r="AY984" s="147" t="s">
        <v>136</v>
      </c>
    </row>
    <row r="985" spans="2:51" s="14" customFormat="1" ht="11.25">
      <c r="B985" s="170"/>
      <c r="D985" s="146" t="s">
        <v>147</v>
      </c>
      <c r="E985" s="171" t="s">
        <v>1</v>
      </c>
      <c r="F985" s="172" t="s">
        <v>301</v>
      </c>
      <c r="H985" s="171" t="s">
        <v>1</v>
      </c>
      <c r="I985" s="173"/>
      <c r="L985" s="170"/>
      <c r="M985" s="174"/>
      <c r="T985" s="175"/>
      <c r="AT985" s="171" t="s">
        <v>147</v>
      </c>
      <c r="AU985" s="171" t="s">
        <v>145</v>
      </c>
      <c r="AV985" s="14" t="s">
        <v>85</v>
      </c>
      <c r="AW985" s="14" t="s">
        <v>33</v>
      </c>
      <c r="AX985" s="14" t="s">
        <v>77</v>
      </c>
      <c r="AY985" s="171" t="s">
        <v>136</v>
      </c>
    </row>
    <row r="986" spans="2:51" s="12" customFormat="1" ht="11.25">
      <c r="B986" s="145"/>
      <c r="D986" s="146" t="s">
        <v>147</v>
      </c>
      <c r="E986" s="147" t="s">
        <v>1</v>
      </c>
      <c r="F986" s="148" t="s">
        <v>1062</v>
      </c>
      <c r="H986" s="149">
        <v>6.3250000000000002</v>
      </c>
      <c r="I986" s="150"/>
      <c r="L986" s="145"/>
      <c r="M986" s="151"/>
      <c r="T986" s="152"/>
      <c r="AT986" s="147" t="s">
        <v>147</v>
      </c>
      <c r="AU986" s="147" t="s">
        <v>145</v>
      </c>
      <c r="AV986" s="12" t="s">
        <v>145</v>
      </c>
      <c r="AW986" s="12" t="s">
        <v>33</v>
      </c>
      <c r="AX986" s="12" t="s">
        <v>77</v>
      </c>
      <c r="AY986" s="147" t="s">
        <v>136</v>
      </c>
    </row>
    <row r="987" spans="2:51" s="14" customFormat="1" ht="11.25">
      <c r="B987" s="170"/>
      <c r="D987" s="146" t="s">
        <v>147</v>
      </c>
      <c r="E987" s="171" t="s">
        <v>1</v>
      </c>
      <c r="F987" s="172" t="s">
        <v>845</v>
      </c>
      <c r="H987" s="171" t="s">
        <v>1</v>
      </c>
      <c r="I987" s="173"/>
      <c r="L987" s="170"/>
      <c r="M987" s="174"/>
      <c r="T987" s="175"/>
      <c r="AT987" s="171" t="s">
        <v>147</v>
      </c>
      <c r="AU987" s="171" t="s">
        <v>145</v>
      </c>
      <c r="AV987" s="14" t="s">
        <v>85</v>
      </c>
      <c r="AW987" s="14" t="s">
        <v>33</v>
      </c>
      <c r="AX987" s="14" t="s">
        <v>77</v>
      </c>
      <c r="AY987" s="171" t="s">
        <v>136</v>
      </c>
    </row>
    <row r="988" spans="2:51" s="12" customFormat="1" ht="11.25">
      <c r="B988" s="145"/>
      <c r="D988" s="146" t="s">
        <v>147</v>
      </c>
      <c r="E988" s="147" t="s">
        <v>1</v>
      </c>
      <c r="F988" s="148" t="s">
        <v>1063</v>
      </c>
      <c r="H988" s="149">
        <v>4.0819999999999999</v>
      </c>
      <c r="I988" s="150"/>
      <c r="L988" s="145"/>
      <c r="M988" s="151"/>
      <c r="T988" s="152"/>
      <c r="AT988" s="147" t="s">
        <v>147</v>
      </c>
      <c r="AU988" s="147" t="s">
        <v>145</v>
      </c>
      <c r="AV988" s="12" t="s">
        <v>145</v>
      </c>
      <c r="AW988" s="12" t="s">
        <v>33</v>
      </c>
      <c r="AX988" s="12" t="s">
        <v>77</v>
      </c>
      <c r="AY988" s="147" t="s">
        <v>136</v>
      </c>
    </row>
    <row r="989" spans="2:51" s="15" customFormat="1" ht="11.25">
      <c r="B989" s="176"/>
      <c r="D989" s="146" t="s">
        <v>147</v>
      </c>
      <c r="E989" s="177" t="s">
        <v>1</v>
      </c>
      <c r="F989" s="178" t="s">
        <v>167</v>
      </c>
      <c r="H989" s="179">
        <v>22.442</v>
      </c>
      <c r="I989" s="180"/>
      <c r="L989" s="176"/>
      <c r="M989" s="181"/>
      <c r="T989" s="182"/>
      <c r="AT989" s="177" t="s">
        <v>147</v>
      </c>
      <c r="AU989" s="177" t="s">
        <v>145</v>
      </c>
      <c r="AV989" s="15" t="s">
        <v>137</v>
      </c>
      <c r="AW989" s="15" t="s">
        <v>33</v>
      </c>
      <c r="AX989" s="15" t="s">
        <v>77</v>
      </c>
      <c r="AY989" s="177" t="s">
        <v>136</v>
      </c>
    </row>
    <row r="990" spans="2:51" s="14" customFormat="1" ht="11.25">
      <c r="B990" s="170"/>
      <c r="D990" s="146" t="s">
        <v>147</v>
      </c>
      <c r="E990" s="171" t="s">
        <v>1</v>
      </c>
      <c r="F990" s="172" t="s">
        <v>1064</v>
      </c>
      <c r="H990" s="171" t="s">
        <v>1</v>
      </c>
      <c r="I990" s="173"/>
      <c r="L990" s="170"/>
      <c r="M990" s="174"/>
      <c r="T990" s="175"/>
      <c r="AT990" s="171" t="s">
        <v>147</v>
      </c>
      <c r="AU990" s="171" t="s">
        <v>145</v>
      </c>
      <c r="AV990" s="14" t="s">
        <v>85</v>
      </c>
      <c r="AW990" s="14" t="s">
        <v>33</v>
      </c>
      <c r="AX990" s="14" t="s">
        <v>77</v>
      </c>
      <c r="AY990" s="171" t="s">
        <v>136</v>
      </c>
    </row>
    <row r="991" spans="2:51" s="12" customFormat="1" ht="11.25">
      <c r="B991" s="145"/>
      <c r="D991" s="146" t="s">
        <v>147</v>
      </c>
      <c r="E991" s="147" t="s">
        <v>1</v>
      </c>
      <c r="F991" s="148" t="s">
        <v>1065</v>
      </c>
      <c r="H991" s="149">
        <v>6.05</v>
      </c>
      <c r="I991" s="150"/>
      <c r="L991" s="145"/>
      <c r="M991" s="151"/>
      <c r="T991" s="152"/>
      <c r="AT991" s="147" t="s">
        <v>147</v>
      </c>
      <c r="AU991" s="147" t="s">
        <v>145</v>
      </c>
      <c r="AV991" s="12" t="s">
        <v>145</v>
      </c>
      <c r="AW991" s="12" t="s">
        <v>33</v>
      </c>
      <c r="AX991" s="12" t="s">
        <v>77</v>
      </c>
      <c r="AY991" s="147" t="s">
        <v>136</v>
      </c>
    </row>
    <row r="992" spans="2:51" s="14" customFormat="1" ht="11.25">
      <c r="B992" s="170"/>
      <c r="D992" s="146" t="s">
        <v>147</v>
      </c>
      <c r="E992" s="171" t="s">
        <v>1</v>
      </c>
      <c r="F992" s="172" t="s">
        <v>185</v>
      </c>
      <c r="H992" s="171" t="s">
        <v>1</v>
      </c>
      <c r="I992" s="173"/>
      <c r="L992" s="170"/>
      <c r="M992" s="174"/>
      <c r="T992" s="175"/>
      <c r="AT992" s="171" t="s">
        <v>147</v>
      </c>
      <c r="AU992" s="171" t="s">
        <v>145</v>
      </c>
      <c r="AV992" s="14" t="s">
        <v>85</v>
      </c>
      <c r="AW992" s="14" t="s">
        <v>33</v>
      </c>
      <c r="AX992" s="14" t="s">
        <v>77</v>
      </c>
      <c r="AY992" s="171" t="s">
        <v>136</v>
      </c>
    </row>
    <row r="993" spans="2:65" s="12" customFormat="1" ht="11.25">
      <c r="B993" s="145"/>
      <c r="D993" s="146" t="s">
        <v>147</v>
      </c>
      <c r="E993" s="147" t="s">
        <v>1</v>
      </c>
      <c r="F993" s="148" t="s">
        <v>1066</v>
      </c>
      <c r="H993" s="149">
        <v>4.8460000000000001</v>
      </c>
      <c r="I993" s="150"/>
      <c r="L993" s="145"/>
      <c r="M993" s="151"/>
      <c r="T993" s="152"/>
      <c r="AT993" s="147" t="s">
        <v>147</v>
      </c>
      <c r="AU993" s="147" t="s">
        <v>145</v>
      </c>
      <c r="AV993" s="12" t="s">
        <v>145</v>
      </c>
      <c r="AW993" s="12" t="s">
        <v>33</v>
      </c>
      <c r="AX993" s="12" t="s">
        <v>77</v>
      </c>
      <c r="AY993" s="147" t="s">
        <v>136</v>
      </c>
    </row>
    <row r="994" spans="2:65" s="14" customFormat="1" ht="11.25">
      <c r="B994" s="170"/>
      <c r="D994" s="146" t="s">
        <v>147</v>
      </c>
      <c r="E994" s="171" t="s">
        <v>1</v>
      </c>
      <c r="F994" s="172" t="s">
        <v>589</v>
      </c>
      <c r="H994" s="171" t="s">
        <v>1</v>
      </c>
      <c r="I994" s="173"/>
      <c r="L994" s="170"/>
      <c r="M994" s="174"/>
      <c r="T994" s="175"/>
      <c r="AT994" s="171" t="s">
        <v>147</v>
      </c>
      <c r="AU994" s="171" t="s">
        <v>145</v>
      </c>
      <c r="AV994" s="14" t="s">
        <v>85</v>
      </c>
      <c r="AW994" s="14" t="s">
        <v>33</v>
      </c>
      <c r="AX994" s="14" t="s">
        <v>77</v>
      </c>
      <c r="AY994" s="171" t="s">
        <v>136</v>
      </c>
    </row>
    <row r="995" spans="2:65" s="12" customFormat="1" ht="11.25">
      <c r="B995" s="145"/>
      <c r="D995" s="146" t="s">
        <v>147</v>
      </c>
      <c r="E995" s="147" t="s">
        <v>1</v>
      </c>
      <c r="F995" s="148" t="s">
        <v>1067</v>
      </c>
      <c r="H995" s="149">
        <v>5.9809999999999999</v>
      </c>
      <c r="I995" s="150"/>
      <c r="L995" s="145"/>
      <c r="M995" s="151"/>
      <c r="T995" s="152"/>
      <c r="AT995" s="147" t="s">
        <v>147</v>
      </c>
      <c r="AU995" s="147" t="s">
        <v>145</v>
      </c>
      <c r="AV995" s="12" t="s">
        <v>145</v>
      </c>
      <c r="AW995" s="12" t="s">
        <v>33</v>
      </c>
      <c r="AX995" s="12" t="s">
        <v>77</v>
      </c>
      <c r="AY995" s="147" t="s">
        <v>136</v>
      </c>
    </row>
    <row r="996" spans="2:65" s="14" customFormat="1" ht="11.25">
      <c r="B996" s="170"/>
      <c r="D996" s="146" t="s">
        <v>147</v>
      </c>
      <c r="E996" s="171" t="s">
        <v>1</v>
      </c>
      <c r="F996" s="172" t="s">
        <v>591</v>
      </c>
      <c r="H996" s="171" t="s">
        <v>1</v>
      </c>
      <c r="I996" s="173"/>
      <c r="L996" s="170"/>
      <c r="M996" s="174"/>
      <c r="T996" s="175"/>
      <c r="AT996" s="171" t="s">
        <v>147</v>
      </c>
      <c r="AU996" s="171" t="s">
        <v>145</v>
      </c>
      <c r="AV996" s="14" t="s">
        <v>85</v>
      </c>
      <c r="AW996" s="14" t="s">
        <v>33</v>
      </c>
      <c r="AX996" s="14" t="s">
        <v>77</v>
      </c>
      <c r="AY996" s="171" t="s">
        <v>136</v>
      </c>
    </row>
    <row r="997" spans="2:65" s="12" customFormat="1" ht="11.25">
      <c r="B997" s="145"/>
      <c r="D997" s="146" t="s">
        <v>147</v>
      </c>
      <c r="E997" s="147" t="s">
        <v>1</v>
      </c>
      <c r="F997" s="148" t="s">
        <v>1068</v>
      </c>
      <c r="H997" s="149">
        <v>4.9580000000000002</v>
      </c>
      <c r="I997" s="150"/>
      <c r="L997" s="145"/>
      <c r="M997" s="151"/>
      <c r="T997" s="152"/>
      <c r="AT997" s="147" t="s">
        <v>147</v>
      </c>
      <c r="AU997" s="147" t="s">
        <v>145</v>
      </c>
      <c r="AV997" s="12" t="s">
        <v>145</v>
      </c>
      <c r="AW997" s="12" t="s">
        <v>33</v>
      </c>
      <c r="AX997" s="12" t="s">
        <v>77</v>
      </c>
      <c r="AY997" s="147" t="s">
        <v>136</v>
      </c>
    </row>
    <row r="998" spans="2:65" s="15" customFormat="1" ht="11.25">
      <c r="B998" s="176"/>
      <c r="D998" s="146" t="s">
        <v>147</v>
      </c>
      <c r="E998" s="177" t="s">
        <v>1</v>
      </c>
      <c r="F998" s="178" t="s">
        <v>167</v>
      </c>
      <c r="H998" s="179">
        <v>21.835000000000001</v>
      </c>
      <c r="I998" s="180"/>
      <c r="L998" s="176"/>
      <c r="M998" s="181"/>
      <c r="T998" s="182"/>
      <c r="AT998" s="177" t="s">
        <v>147</v>
      </c>
      <c r="AU998" s="177" t="s">
        <v>145</v>
      </c>
      <c r="AV998" s="15" t="s">
        <v>137</v>
      </c>
      <c r="AW998" s="15" t="s">
        <v>33</v>
      </c>
      <c r="AX998" s="15" t="s">
        <v>77</v>
      </c>
      <c r="AY998" s="177" t="s">
        <v>136</v>
      </c>
    </row>
    <row r="999" spans="2:65" s="13" customFormat="1" ht="11.25">
      <c r="B999" s="153"/>
      <c r="D999" s="146" t="s">
        <v>147</v>
      </c>
      <c r="E999" s="154" t="s">
        <v>1</v>
      </c>
      <c r="F999" s="155" t="s">
        <v>150</v>
      </c>
      <c r="H999" s="156">
        <v>44.277000000000001</v>
      </c>
      <c r="I999" s="157"/>
      <c r="L999" s="153"/>
      <c r="M999" s="158"/>
      <c r="T999" s="159"/>
      <c r="AT999" s="154" t="s">
        <v>147</v>
      </c>
      <c r="AU999" s="154" t="s">
        <v>145</v>
      </c>
      <c r="AV999" s="13" t="s">
        <v>144</v>
      </c>
      <c r="AW999" s="13" t="s">
        <v>33</v>
      </c>
      <c r="AX999" s="13" t="s">
        <v>85</v>
      </c>
      <c r="AY999" s="154" t="s">
        <v>136</v>
      </c>
    </row>
    <row r="1000" spans="2:65" s="1" customFormat="1" ht="16.5" customHeight="1">
      <c r="B1000" s="32"/>
      <c r="C1000" s="132" t="s">
        <v>1069</v>
      </c>
      <c r="D1000" s="132" t="s">
        <v>139</v>
      </c>
      <c r="E1000" s="133" t="s">
        <v>1070</v>
      </c>
      <c r="F1000" s="134" t="s">
        <v>1071</v>
      </c>
      <c r="G1000" s="135" t="s">
        <v>175</v>
      </c>
      <c r="H1000" s="136">
        <v>44.277000000000001</v>
      </c>
      <c r="I1000" s="137"/>
      <c r="J1000" s="138">
        <f>ROUND(I1000*H1000,2)</f>
        <v>0</v>
      </c>
      <c r="K1000" s="134" t="s">
        <v>143</v>
      </c>
      <c r="L1000" s="32"/>
      <c r="M1000" s="139" t="s">
        <v>1</v>
      </c>
      <c r="N1000" s="140" t="s">
        <v>43</v>
      </c>
      <c r="P1000" s="141">
        <f>O1000*H1000</f>
        <v>0</v>
      </c>
      <c r="Q1000" s="141">
        <v>2.9999999999999997E-4</v>
      </c>
      <c r="R1000" s="141">
        <f>Q1000*H1000</f>
        <v>1.3283099999999999E-2</v>
      </c>
      <c r="S1000" s="141">
        <v>0</v>
      </c>
      <c r="T1000" s="142">
        <f>S1000*H1000</f>
        <v>0</v>
      </c>
      <c r="AR1000" s="143" t="s">
        <v>283</v>
      </c>
      <c r="AT1000" s="143" t="s">
        <v>139</v>
      </c>
      <c r="AU1000" s="143" t="s">
        <v>145</v>
      </c>
      <c r="AY1000" s="17" t="s">
        <v>136</v>
      </c>
      <c r="BE1000" s="144">
        <f>IF(N1000="základní",J1000,0)</f>
        <v>0</v>
      </c>
      <c r="BF1000" s="144">
        <f>IF(N1000="snížená",J1000,0)</f>
        <v>0</v>
      </c>
      <c r="BG1000" s="144">
        <f>IF(N1000="zákl. přenesená",J1000,0)</f>
        <v>0</v>
      </c>
      <c r="BH1000" s="144">
        <f>IF(N1000="sníž. přenesená",J1000,0)</f>
        <v>0</v>
      </c>
      <c r="BI1000" s="144">
        <f>IF(N1000="nulová",J1000,0)</f>
        <v>0</v>
      </c>
      <c r="BJ1000" s="17" t="s">
        <v>145</v>
      </c>
      <c r="BK1000" s="144">
        <f>ROUND(I1000*H1000,2)</f>
        <v>0</v>
      </c>
      <c r="BL1000" s="17" t="s">
        <v>283</v>
      </c>
      <c r="BM1000" s="143" t="s">
        <v>1072</v>
      </c>
    </row>
    <row r="1001" spans="2:65" s="14" customFormat="1" ht="11.25">
      <c r="B1001" s="170"/>
      <c r="D1001" s="146" t="s">
        <v>147</v>
      </c>
      <c r="E1001" s="171" t="s">
        <v>1</v>
      </c>
      <c r="F1001" s="172" t="s">
        <v>470</v>
      </c>
      <c r="H1001" s="171" t="s">
        <v>1</v>
      </c>
      <c r="I1001" s="173"/>
      <c r="L1001" s="170"/>
      <c r="M1001" s="174"/>
      <c r="T1001" s="175"/>
      <c r="AT1001" s="171" t="s">
        <v>147</v>
      </c>
      <c r="AU1001" s="171" t="s">
        <v>145</v>
      </c>
      <c r="AV1001" s="14" t="s">
        <v>85</v>
      </c>
      <c r="AW1001" s="14" t="s">
        <v>33</v>
      </c>
      <c r="AX1001" s="14" t="s">
        <v>77</v>
      </c>
      <c r="AY1001" s="171" t="s">
        <v>136</v>
      </c>
    </row>
    <row r="1002" spans="2:65" s="12" customFormat="1" ht="11.25">
      <c r="B1002" s="145"/>
      <c r="D1002" s="146" t="s">
        <v>147</v>
      </c>
      <c r="E1002" s="147" t="s">
        <v>1</v>
      </c>
      <c r="F1002" s="148" t="s">
        <v>1057</v>
      </c>
      <c r="H1002" s="149">
        <v>0.76600000000000001</v>
      </c>
      <c r="I1002" s="150"/>
      <c r="L1002" s="145"/>
      <c r="M1002" s="151"/>
      <c r="T1002" s="152"/>
      <c r="AT1002" s="147" t="s">
        <v>147</v>
      </c>
      <c r="AU1002" s="147" t="s">
        <v>145</v>
      </c>
      <c r="AV1002" s="12" t="s">
        <v>145</v>
      </c>
      <c r="AW1002" s="12" t="s">
        <v>33</v>
      </c>
      <c r="AX1002" s="12" t="s">
        <v>77</v>
      </c>
      <c r="AY1002" s="147" t="s">
        <v>136</v>
      </c>
    </row>
    <row r="1003" spans="2:65" s="14" customFormat="1" ht="11.25">
      <c r="B1003" s="170"/>
      <c r="D1003" s="146" t="s">
        <v>147</v>
      </c>
      <c r="E1003" s="171" t="s">
        <v>1</v>
      </c>
      <c r="F1003" s="172" t="s">
        <v>191</v>
      </c>
      <c r="H1003" s="171" t="s">
        <v>1</v>
      </c>
      <c r="I1003" s="173"/>
      <c r="L1003" s="170"/>
      <c r="M1003" s="174"/>
      <c r="T1003" s="175"/>
      <c r="AT1003" s="171" t="s">
        <v>147</v>
      </c>
      <c r="AU1003" s="171" t="s">
        <v>145</v>
      </c>
      <c r="AV1003" s="14" t="s">
        <v>85</v>
      </c>
      <c r="AW1003" s="14" t="s">
        <v>33</v>
      </c>
      <c r="AX1003" s="14" t="s">
        <v>77</v>
      </c>
      <c r="AY1003" s="171" t="s">
        <v>136</v>
      </c>
    </row>
    <row r="1004" spans="2:65" s="12" customFormat="1" ht="11.25">
      <c r="B1004" s="145"/>
      <c r="D1004" s="146" t="s">
        <v>147</v>
      </c>
      <c r="E1004" s="147" t="s">
        <v>1</v>
      </c>
      <c r="F1004" s="148" t="s">
        <v>1058</v>
      </c>
      <c r="H1004" s="149">
        <v>5.75</v>
      </c>
      <c r="I1004" s="150"/>
      <c r="L1004" s="145"/>
      <c r="M1004" s="151"/>
      <c r="T1004" s="152"/>
      <c r="AT1004" s="147" t="s">
        <v>147</v>
      </c>
      <c r="AU1004" s="147" t="s">
        <v>145</v>
      </c>
      <c r="AV1004" s="12" t="s">
        <v>145</v>
      </c>
      <c r="AW1004" s="12" t="s">
        <v>33</v>
      </c>
      <c r="AX1004" s="12" t="s">
        <v>77</v>
      </c>
      <c r="AY1004" s="147" t="s">
        <v>136</v>
      </c>
    </row>
    <row r="1005" spans="2:65" s="14" customFormat="1" ht="11.25">
      <c r="B1005" s="170"/>
      <c r="D1005" s="146" t="s">
        <v>147</v>
      </c>
      <c r="E1005" s="171" t="s">
        <v>1</v>
      </c>
      <c r="F1005" s="172" t="s">
        <v>1073</v>
      </c>
      <c r="H1005" s="171" t="s">
        <v>1</v>
      </c>
      <c r="I1005" s="173"/>
      <c r="L1005" s="170"/>
      <c r="M1005" s="174"/>
      <c r="T1005" s="175"/>
      <c r="AT1005" s="171" t="s">
        <v>147</v>
      </c>
      <c r="AU1005" s="171" t="s">
        <v>145</v>
      </c>
      <c r="AV1005" s="14" t="s">
        <v>85</v>
      </c>
      <c r="AW1005" s="14" t="s">
        <v>33</v>
      </c>
      <c r="AX1005" s="14" t="s">
        <v>77</v>
      </c>
      <c r="AY1005" s="171" t="s">
        <v>136</v>
      </c>
    </row>
    <row r="1006" spans="2:65" s="12" customFormat="1" ht="11.25">
      <c r="B1006" s="145"/>
      <c r="D1006" s="146" t="s">
        <v>147</v>
      </c>
      <c r="E1006" s="147" t="s">
        <v>1</v>
      </c>
      <c r="F1006" s="148" t="s">
        <v>1060</v>
      </c>
      <c r="H1006" s="149">
        <v>0.75700000000000001</v>
      </c>
      <c r="I1006" s="150"/>
      <c r="L1006" s="145"/>
      <c r="M1006" s="151"/>
      <c r="T1006" s="152"/>
      <c r="AT1006" s="147" t="s">
        <v>147</v>
      </c>
      <c r="AU1006" s="147" t="s">
        <v>145</v>
      </c>
      <c r="AV1006" s="12" t="s">
        <v>145</v>
      </c>
      <c r="AW1006" s="12" t="s">
        <v>33</v>
      </c>
      <c r="AX1006" s="12" t="s">
        <v>77</v>
      </c>
      <c r="AY1006" s="147" t="s">
        <v>136</v>
      </c>
    </row>
    <row r="1007" spans="2:65" s="14" customFormat="1" ht="11.25">
      <c r="B1007" s="170"/>
      <c r="D1007" s="146" t="s">
        <v>147</v>
      </c>
      <c r="E1007" s="171" t="s">
        <v>1</v>
      </c>
      <c r="F1007" s="172" t="s">
        <v>229</v>
      </c>
      <c r="H1007" s="171" t="s">
        <v>1</v>
      </c>
      <c r="I1007" s="173"/>
      <c r="L1007" s="170"/>
      <c r="M1007" s="174"/>
      <c r="T1007" s="175"/>
      <c r="AT1007" s="171" t="s">
        <v>147</v>
      </c>
      <c r="AU1007" s="171" t="s">
        <v>145</v>
      </c>
      <c r="AV1007" s="14" t="s">
        <v>85</v>
      </c>
      <c r="AW1007" s="14" t="s">
        <v>33</v>
      </c>
      <c r="AX1007" s="14" t="s">
        <v>77</v>
      </c>
      <c r="AY1007" s="171" t="s">
        <v>136</v>
      </c>
    </row>
    <row r="1008" spans="2:65" s="12" customFormat="1" ht="11.25">
      <c r="B1008" s="145"/>
      <c r="D1008" s="146" t="s">
        <v>147</v>
      </c>
      <c r="E1008" s="147" t="s">
        <v>1</v>
      </c>
      <c r="F1008" s="148" t="s">
        <v>1061</v>
      </c>
      <c r="H1008" s="149">
        <v>4.7619999999999996</v>
      </c>
      <c r="I1008" s="150"/>
      <c r="L1008" s="145"/>
      <c r="M1008" s="151"/>
      <c r="T1008" s="152"/>
      <c r="AT1008" s="147" t="s">
        <v>147</v>
      </c>
      <c r="AU1008" s="147" t="s">
        <v>145</v>
      </c>
      <c r="AV1008" s="12" t="s">
        <v>145</v>
      </c>
      <c r="AW1008" s="12" t="s">
        <v>33</v>
      </c>
      <c r="AX1008" s="12" t="s">
        <v>77</v>
      </c>
      <c r="AY1008" s="147" t="s">
        <v>136</v>
      </c>
    </row>
    <row r="1009" spans="2:65" s="14" customFormat="1" ht="11.25">
      <c r="B1009" s="170"/>
      <c r="D1009" s="146" t="s">
        <v>147</v>
      </c>
      <c r="E1009" s="171" t="s">
        <v>1</v>
      </c>
      <c r="F1009" s="172" t="s">
        <v>301</v>
      </c>
      <c r="H1009" s="171" t="s">
        <v>1</v>
      </c>
      <c r="I1009" s="173"/>
      <c r="L1009" s="170"/>
      <c r="M1009" s="174"/>
      <c r="T1009" s="175"/>
      <c r="AT1009" s="171" t="s">
        <v>147</v>
      </c>
      <c r="AU1009" s="171" t="s">
        <v>145</v>
      </c>
      <c r="AV1009" s="14" t="s">
        <v>85</v>
      </c>
      <c r="AW1009" s="14" t="s">
        <v>33</v>
      </c>
      <c r="AX1009" s="14" t="s">
        <v>77</v>
      </c>
      <c r="AY1009" s="171" t="s">
        <v>136</v>
      </c>
    </row>
    <row r="1010" spans="2:65" s="12" customFormat="1" ht="11.25">
      <c r="B1010" s="145"/>
      <c r="D1010" s="146" t="s">
        <v>147</v>
      </c>
      <c r="E1010" s="147" t="s">
        <v>1</v>
      </c>
      <c r="F1010" s="148" t="s">
        <v>1062</v>
      </c>
      <c r="H1010" s="149">
        <v>6.3250000000000002</v>
      </c>
      <c r="I1010" s="150"/>
      <c r="L1010" s="145"/>
      <c r="M1010" s="151"/>
      <c r="T1010" s="152"/>
      <c r="AT1010" s="147" t="s">
        <v>147</v>
      </c>
      <c r="AU1010" s="147" t="s">
        <v>145</v>
      </c>
      <c r="AV1010" s="12" t="s">
        <v>145</v>
      </c>
      <c r="AW1010" s="12" t="s">
        <v>33</v>
      </c>
      <c r="AX1010" s="12" t="s">
        <v>77</v>
      </c>
      <c r="AY1010" s="147" t="s">
        <v>136</v>
      </c>
    </row>
    <row r="1011" spans="2:65" s="14" customFormat="1" ht="11.25">
      <c r="B1011" s="170"/>
      <c r="D1011" s="146" t="s">
        <v>147</v>
      </c>
      <c r="E1011" s="171" t="s">
        <v>1</v>
      </c>
      <c r="F1011" s="172" t="s">
        <v>845</v>
      </c>
      <c r="H1011" s="171" t="s">
        <v>1</v>
      </c>
      <c r="I1011" s="173"/>
      <c r="L1011" s="170"/>
      <c r="M1011" s="174"/>
      <c r="T1011" s="175"/>
      <c r="AT1011" s="171" t="s">
        <v>147</v>
      </c>
      <c r="AU1011" s="171" t="s">
        <v>145</v>
      </c>
      <c r="AV1011" s="14" t="s">
        <v>85</v>
      </c>
      <c r="AW1011" s="14" t="s">
        <v>33</v>
      </c>
      <c r="AX1011" s="14" t="s">
        <v>77</v>
      </c>
      <c r="AY1011" s="171" t="s">
        <v>136</v>
      </c>
    </row>
    <row r="1012" spans="2:65" s="12" customFormat="1" ht="11.25">
      <c r="B1012" s="145"/>
      <c r="D1012" s="146" t="s">
        <v>147</v>
      </c>
      <c r="E1012" s="147" t="s">
        <v>1</v>
      </c>
      <c r="F1012" s="148" t="s">
        <v>1063</v>
      </c>
      <c r="H1012" s="149">
        <v>4.0819999999999999</v>
      </c>
      <c r="I1012" s="150"/>
      <c r="L1012" s="145"/>
      <c r="M1012" s="151"/>
      <c r="T1012" s="152"/>
      <c r="AT1012" s="147" t="s">
        <v>147</v>
      </c>
      <c r="AU1012" s="147" t="s">
        <v>145</v>
      </c>
      <c r="AV1012" s="12" t="s">
        <v>145</v>
      </c>
      <c r="AW1012" s="12" t="s">
        <v>33</v>
      </c>
      <c r="AX1012" s="12" t="s">
        <v>77</v>
      </c>
      <c r="AY1012" s="147" t="s">
        <v>136</v>
      </c>
    </row>
    <row r="1013" spans="2:65" s="15" customFormat="1" ht="11.25">
      <c r="B1013" s="176"/>
      <c r="D1013" s="146" t="s">
        <v>147</v>
      </c>
      <c r="E1013" s="177" t="s">
        <v>1</v>
      </c>
      <c r="F1013" s="178" t="s">
        <v>167</v>
      </c>
      <c r="H1013" s="179">
        <v>22.442</v>
      </c>
      <c r="I1013" s="180"/>
      <c r="L1013" s="176"/>
      <c r="M1013" s="181"/>
      <c r="T1013" s="182"/>
      <c r="AT1013" s="177" t="s">
        <v>147</v>
      </c>
      <c r="AU1013" s="177" t="s">
        <v>145</v>
      </c>
      <c r="AV1013" s="15" t="s">
        <v>137</v>
      </c>
      <c r="AW1013" s="15" t="s">
        <v>33</v>
      </c>
      <c r="AX1013" s="15" t="s">
        <v>77</v>
      </c>
      <c r="AY1013" s="177" t="s">
        <v>136</v>
      </c>
    </row>
    <row r="1014" spans="2:65" s="14" customFormat="1" ht="11.25">
      <c r="B1014" s="170"/>
      <c r="D1014" s="146" t="s">
        <v>147</v>
      </c>
      <c r="E1014" s="171" t="s">
        <v>1</v>
      </c>
      <c r="F1014" s="172" t="s">
        <v>1064</v>
      </c>
      <c r="H1014" s="171" t="s">
        <v>1</v>
      </c>
      <c r="I1014" s="173"/>
      <c r="L1014" s="170"/>
      <c r="M1014" s="174"/>
      <c r="T1014" s="175"/>
      <c r="AT1014" s="171" t="s">
        <v>147</v>
      </c>
      <c r="AU1014" s="171" t="s">
        <v>145</v>
      </c>
      <c r="AV1014" s="14" t="s">
        <v>85</v>
      </c>
      <c r="AW1014" s="14" t="s">
        <v>33</v>
      </c>
      <c r="AX1014" s="14" t="s">
        <v>77</v>
      </c>
      <c r="AY1014" s="171" t="s">
        <v>136</v>
      </c>
    </row>
    <row r="1015" spans="2:65" s="12" customFormat="1" ht="11.25">
      <c r="B1015" s="145"/>
      <c r="D1015" s="146" t="s">
        <v>147</v>
      </c>
      <c r="E1015" s="147" t="s">
        <v>1</v>
      </c>
      <c r="F1015" s="148" t="s">
        <v>1065</v>
      </c>
      <c r="H1015" s="149">
        <v>6.05</v>
      </c>
      <c r="I1015" s="150"/>
      <c r="L1015" s="145"/>
      <c r="M1015" s="151"/>
      <c r="T1015" s="152"/>
      <c r="AT1015" s="147" t="s">
        <v>147</v>
      </c>
      <c r="AU1015" s="147" t="s">
        <v>145</v>
      </c>
      <c r="AV1015" s="12" t="s">
        <v>145</v>
      </c>
      <c r="AW1015" s="12" t="s">
        <v>33</v>
      </c>
      <c r="AX1015" s="12" t="s">
        <v>77</v>
      </c>
      <c r="AY1015" s="147" t="s">
        <v>136</v>
      </c>
    </row>
    <row r="1016" spans="2:65" s="14" customFormat="1" ht="11.25">
      <c r="B1016" s="170"/>
      <c r="D1016" s="146" t="s">
        <v>147</v>
      </c>
      <c r="E1016" s="171" t="s">
        <v>1</v>
      </c>
      <c r="F1016" s="172" t="s">
        <v>185</v>
      </c>
      <c r="H1016" s="171" t="s">
        <v>1</v>
      </c>
      <c r="I1016" s="173"/>
      <c r="L1016" s="170"/>
      <c r="M1016" s="174"/>
      <c r="T1016" s="175"/>
      <c r="AT1016" s="171" t="s">
        <v>147</v>
      </c>
      <c r="AU1016" s="171" t="s">
        <v>145</v>
      </c>
      <c r="AV1016" s="14" t="s">
        <v>85</v>
      </c>
      <c r="AW1016" s="14" t="s">
        <v>33</v>
      </c>
      <c r="AX1016" s="14" t="s">
        <v>77</v>
      </c>
      <c r="AY1016" s="171" t="s">
        <v>136</v>
      </c>
    </row>
    <row r="1017" spans="2:65" s="12" customFormat="1" ht="11.25">
      <c r="B1017" s="145"/>
      <c r="D1017" s="146" t="s">
        <v>147</v>
      </c>
      <c r="E1017" s="147" t="s">
        <v>1</v>
      </c>
      <c r="F1017" s="148" t="s">
        <v>1066</v>
      </c>
      <c r="H1017" s="149">
        <v>4.8460000000000001</v>
      </c>
      <c r="I1017" s="150"/>
      <c r="L1017" s="145"/>
      <c r="M1017" s="151"/>
      <c r="T1017" s="152"/>
      <c r="AT1017" s="147" t="s">
        <v>147</v>
      </c>
      <c r="AU1017" s="147" t="s">
        <v>145</v>
      </c>
      <c r="AV1017" s="12" t="s">
        <v>145</v>
      </c>
      <c r="AW1017" s="12" t="s">
        <v>33</v>
      </c>
      <c r="AX1017" s="12" t="s">
        <v>77</v>
      </c>
      <c r="AY1017" s="147" t="s">
        <v>136</v>
      </c>
    </row>
    <row r="1018" spans="2:65" s="14" customFormat="1" ht="11.25">
      <c r="B1018" s="170"/>
      <c r="D1018" s="146" t="s">
        <v>147</v>
      </c>
      <c r="E1018" s="171" t="s">
        <v>1</v>
      </c>
      <c r="F1018" s="172" t="s">
        <v>589</v>
      </c>
      <c r="H1018" s="171" t="s">
        <v>1</v>
      </c>
      <c r="I1018" s="173"/>
      <c r="L1018" s="170"/>
      <c r="M1018" s="174"/>
      <c r="T1018" s="175"/>
      <c r="AT1018" s="171" t="s">
        <v>147</v>
      </c>
      <c r="AU1018" s="171" t="s">
        <v>145</v>
      </c>
      <c r="AV1018" s="14" t="s">
        <v>85</v>
      </c>
      <c r="AW1018" s="14" t="s">
        <v>33</v>
      </c>
      <c r="AX1018" s="14" t="s">
        <v>77</v>
      </c>
      <c r="AY1018" s="171" t="s">
        <v>136</v>
      </c>
    </row>
    <row r="1019" spans="2:65" s="12" customFormat="1" ht="11.25">
      <c r="B1019" s="145"/>
      <c r="D1019" s="146" t="s">
        <v>147</v>
      </c>
      <c r="E1019" s="147" t="s">
        <v>1</v>
      </c>
      <c r="F1019" s="148" t="s">
        <v>1067</v>
      </c>
      <c r="H1019" s="149">
        <v>5.9809999999999999</v>
      </c>
      <c r="I1019" s="150"/>
      <c r="L1019" s="145"/>
      <c r="M1019" s="151"/>
      <c r="T1019" s="152"/>
      <c r="AT1019" s="147" t="s">
        <v>147</v>
      </c>
      <c r="AU1019" s="147" t="s">
        <v>145</v>
      </c>
      <c r="AV1019" s="12" t="s">
        <v>145</v>
      </c>
      <c r="AW1019" s="12" t="s">
        <v>33</v>
      </c>
      <c r="AX1019" s="12" t="s">
        <v>77</v>
      </c>
      <c r="AY1019" s="147" t="s">
        <v>136</v>
      </c>
    </row>
    <row r="1020" spans="2:65" s="14" customFormat="1" ht="11.25">
      <c r="B1020" s="170"/>
      <c r="D1020" s="146" t="s">
        <v>147</v>
      </c>
      <c r="E1020" s="171" t="s">
        <v>1</v>
      </c>
      <c r="F1020" s="172" t="s">
        <v>591</v>
      </c>
      <c r="H1020" s="171" t="s">
        <v>1</v>
      </c>
      <c r="I1020" s="173"/>
      <c r="L1020" s="170"/>
      <c r="M1020" s="174"/>
      <c r="T1020" s="175"/>
      <c r="AT1020" s="171" t="s">
        <v>147</v>
      </c>
      <c r="AU1020" s="171" t="s">
        <v>145</v>
      </c>
      <c r="AV1020" s="14" t="s">
        <v>85</v>
      </c>
      <c r="AW1020" s="14" t="s">
        <v>33</v>
      </c>
      <c r="AX1020" s="14" t="s">
        <v>77</v>
      </c>
      <c r="AY1020" s="171" t="s">
        <v>136</v>
      </c>
    </row>
    <row r="1021" spans="2:65" s="12" customFormat="1" ht="11.25">
      <c r="B1021" s="145"/>
      <c r="D1021" s="146" t="s">
        <v>147</v>
      </c>
      <c r="E1021" s="147" t="s">
        <v>1</v>
      </c>
      <c r="F1021" s="148" t="s">
        <v>1068</v>
      </c>
      <c r="H1021" s="149">
        <v>4.9580000000000002</v>
      </c>
      <c r="I1021" s="150"/>
      <c r="L1021" s="145"/>
      <c r="M1021" s="151"/>
      <c r="T1021" s="152"/>
      <c r="AT1021" s="147" t="s">
        <v>147</v>
      </c>
      <c r="AU1021" s="147" t="s">
        <v>145</v>
      </c>
      <c r="AV1021" s="12" t="s">
        <v>145</v>
      </c>
      <c r="AW1021" s="12" t="s">
        <v>33</v>
      </c>
      <c r="AX1021" s="12" t="s">
        <v>77</v>
      </c>
      <c r="AY1021" s="147" t="s">
        <v>136</v>
      </c>
    </row>
    <row r="1022" spans="2:65" s="15" customFormat="1" ht="11.25">
      <c r="B1022" s="176"/>
      <c r="D1022" s="146" t="s">
        <v>147</v>
      </c>
      <c r="E1022" s="177" t="s">
        <v>1</v>
      </c>
      <c r="F1022" s="178" t="s">
        <v>167</v>
      </c>
      <c r="H1022" s="179">
        <v>21.835000000000001</v>
      </c>
      <c r="I1022" s="180"/>
      <c r="L1022" s="176"/>
      <c r="M1022" s="181"/>
      <c r="T1022" s="182"/>
      <c r="AT1022" s="177" t="s">
        <v>147</v>
      </c>
      <c r="AU1022" s="177" t="s">
        <v>145</v>
      </c>
      <c r="AV1022" s="15" t="s">
        <v>137</v>
      </c>
      <c r="AW1022" s="15" t="s">
        <v>33</v>
      </c>
      <c r="AX1022" s="15" t="s">
        <v>77</v>
      </c>
      <c r="AY1022" s="177" t="s">
        <v>136</v>
      </c>
    </row>
    <row r="1023" spans="2:65" s="13" customFormat="1" ht="11.25">
      <c r="B1023" s="153"/>
      <c r="D1023" s="146" t="s">
        <v>147</v>
      </c>
      <c r="E1023" s="154" t="s">
        <v>1</v>
      </c>
      <c r="F1023" s="155" t="s">
        <v>150</v>
      </c>
      <c r="H1023" s="156">
        <v>44.277000000000001</v>
      </c>
      <c r="I1023" s="157"/>
      <c r="L1023" s="153"/>
      <c r="M1023" s="158"/>
      <c r="T1023" s="159"/>
      <c r="AT1023" s="154" t="s">
        <v>147</v>
      </c>
      <c r="AU1023" s="154" t="s">
        <v>145</v>
      </c>
      <c r="AV1023" s="13" t="s">
        <v>144</v>
      </c>
      <c r="AW1023" s="13" t="s">
        <v>33</v>
      </c>
      <c r="AX1023" s="13" t="s">
        <v>85</v>
      </c>
      <c r="AY1023" s="154" t="s">
        <v>136</v>
      </c>
    </row>
    <row r="1024" spans="2:65" s="1" customFormat="1" ht="24.2" customHeight="1">
      <c r="B1024" s="32"/>
      <c r="C1024" s="132" t="s">
        <v>1074</v>
      </c>
      <c r="D1024" s="132" t="s">
        <v>139</v>
      </c>
      <c r="E1024" s="133" t="s">
        <v>1075</v>
      </c>
      <c r="F1024" s="134" t="s">
        <v>1076</v>
      </c>
      <c r="G1024" s="135" t="s">
        <v>175</v>
      </c>
      <c r="H1024" s="136">
        <v>32.139000000000003</v>
      </c>
      <c r="I1024" s="137"/>
      <c r="J1024" s="138">
        <f>ROUND(I1024*H1024,2)</f>
        <v>0</v>
      </c>
      <c r="K1024" s="134" t="s">
        <v>143</v>
      </c>
      <c r="L1024" s="32"/>
      <c r="M1024" s="139" t="s">
        <v>1</v>
      </c>
      <c r="N1024" s="140" t="s">
        <v>43</v>
      </c>
      <c r="P1024" s="141">
        <f>O1024*H1024</f>
        <v>0</v>
      </c>
      <c r="Q1024" s="141">
        <v>0</v>
      </c>
      <c r="R1024" s="141">
        <f>Q1024*H1024</f>
        <v>0</v>
      </c>
      <c r="S1024" s="141">
        <v>0</v>
      </c>
      <c r="T1024" s="142">
        <f>S1024*H1024</f>
        <v>0</v>
      </c>
      <c r="AR1024" s="143" t="s">
        <v>283</v>
      </c>
      <c r="AT1024" s="143" t="s">
        <v>139</v>
      </c>
      <c r="AU1024" s="143" t="s">
        <v>145</v>
      </c>
      <c r="AY1024" s="17" t="s">
        <v>136</v>
      </c>
      <c r="BE1024" s="144">
        <f>IF(N1024="základní",J1024,0)</f>
        <v>0</v>
      </c>
      <c r="BF1024" s="144">
        <f>IF(N1024="snížená",J1024,0)</f>
        <v>0</v>
      </c>
      <c r="BG1024" s="144">
        <f>IF(N1024="zákl. přenesená",J1024,0)</f>
        <v>0</v>
      </c>
      <c r="BH1024" s="144">
        <f>IF(N1024="sníž. přenesená",J1024,0)</f>
        <v>0</v>
      </c>
      <c r="BI1024" s="144">
        <f>IF(N1024="nulová",J1024,0)</f>
        <v>0</v>
      </c>
      <c r="BJ1024" s="17" t="s">
        <v>145</v>
      </c>
      <c r="BK1024" s="144">
        <f>ROUND(I1024*H1024,2)</f>
        <v>0</v>
      </c>
      <c r="BL1024" s="17" t="s">
        <v>283</v>
      </c>
      <c r="BM1024" s="143" t="s">
        <v>1077</v>
      </c>
    </row>
    <row r="1025" spans="2:51" s="14" customFormat="1" ht="11.25">
      <c r="B1025" s="170"/>
      <c r="D1025" s="146" t="s">
        <v>147</v>
      </c>
      <c r="E1025" s="171" t="s">
        <v>1</v>
      </c>
      <c r="F1025" s="172" t="s">
        <v>470</v>
      </c>
      <c r="H1025" s="171" t="s">
        <v>1</v>
      </c>
      <c r="I1025" s="173"/>
      <c r="L1025" s="170"/>
      <c r="M1025" s="174"/>
      <c r="T1025" s="175"/>
      <c r="AT1025" s="171" t="s">
        <v>147</v>
      </c>
      <c r="AU1025" s="171" t="s">
        <v>145</v>
      </c>
      <c r="AV1025" s="14" t="s">
        <v>85</v>
      </c>
      <c r="AW1025" s="14" t="s">
        <v>33</v>
      </c>
      <c r="AX1025" s="14" t="s">
        <v>77</v>
      </c>
      <c r="AY1025" s="171" t="s">
        <v>136</v>
      </c>
    </row>
    <row r="1026" spans="2:51" s="12" customFormat="1" ht="11.25">
      <c r="B1026" s="145"/>
      <c r="D1026" s="146" t="s">
        <v>147</v>
      </c>
      <c r="E1026" s="147" t="s">
        <v>1</v>
      </c>
      <c r="F1026" s="148" t="s">
        <v>1078</v>
      </c>
      <c r="H1026" s="149">
        <v>0.68400000000000005</v>
      </c>
      <c r="I1026" s="150"/>
      <c r="L1026" s="145"/>
      <c r="M1026" s="151"/>
      <c r="T1026" s="152"/>
      <c r="AT1026" s="147" t="s">
        <v>147</v>
      </c>
      <c r="AU1026" s="147" t="s">
        <v>145</v>
      </c>
      <c r="AV1026" s="12" t="s">
        <v>145</v>
      </c>
      <c r="AW1026" s="12" t="s">
        <v>33</v>
      </c>
      <c r="AX1026" s="12" t="s">
        <v>77</v>
      </c>
      <c r="AY1026" s="147" t="s">
        <v>136</v>
      </c>
    </row>
    <row r="1027" spans="2:51" s="14" customFormat="1" ht="11.25">
      <c r="B1027" s="170"/>
      <c r="D1027" s="146" t="s">
        <v>147</v>
      </c>
      <c r="E1027" s="171" t="s">
        <v>1</v>
      </c>
      <c r="F1027" s="172" t="s">
        <v>451</v>
      </c>
      <c r="H1027" s="171" t="s">
        <v>1</v>
      </c>
      <c r="I1027" s="173"/>
      <c r="L1027" s="170"/>
      <c r="M1027" s="174"/>
      <c r="T1027" s="175"/>
      <c r="AT1027" s="171" t="s">
        <v>147</v>
      </c>
      <c r="AU1027" s="171" t="s">
        <v>145</v>
      </c>
      <c r="AV1027" s="14" t="s">
        <v>85</v>
      </c>
      <c r="AW1027" s="14" t="s">
        <v>33</v>
      </c>
      <c r="AX1027" s="14" t="s">
        <v>77</v>
      </c>
      <c r="AY1027" s="171" t="s">
        <v>136</v>
      </c>
    </row>
    <row r="1028" spans="2:51" s="12" customFormat="1" ht="11.25">
      <c r="B1028" s="145"/>
      <c r="D1028" s="146" t="s">
        <v>147</v>
      </c>
      <c r="E1028" s="147" t="s">
        <v>1</v>
      </c>
      <c r="F1028" s="148" t="s">
        <v>1079</v>
      </c>
      <c r="H1028" s="149">
        <v>3.36</v>
      </c>
      <c r="I1028" s="150"/>
      <c r="L1028" s="145"/>
      <c r="M1028" s="151"/>
      <c r="T1028" s="152"/>
      <c r="AT1028" s="147" t="s">
        <v>147</v>
      </c>
      <c r="AU1028" s="147" t="s">
        <v>145</v>
      </c>
      <c r="AV1028" s="12" t="s">
        <v>145</v>
      </c>
      <c r="AW1028" s="12" t="s">
        <v>33</v>
      </c>
      <c r="AX1028" s="12" t="s">
        <v>77</v>
      </c>
      <c r="AY1028" s="147" t="s">
        <v>136</v>
      </c>
    </row>
    <row r="1029" spans="2:51" s="14" customFormat="1" ht="11.25">
      <c r="B1029" s="170"/>
      <c r="D1029" s="146" t="s">
        <v>147</v>
      </c>
      <c r="E1029" s="171" t="s">
        <v>1</v>
      </c>
      <c r="F1029" s="172" t="s">
        <v>1073</v>
      </c>
      <c r="H1029" s="171" t="s">
        <v>1</v>
      </c>
      <c r="I1029" s="173"/>
      <c r="L1029" s="170"/>
      <c r="M1029" s="174"/>
      <c r="T1029" s="175"/>
      <c r="AT1029" s="171" t="s">
        <v>147</v>
      </c>
      <c r="AU1029" s="171" t="s">
        <v>145</v>
      </c>
      <c r="AV1029" s="14" t="s">
        <v>85</v>
      </c>
      <c r="AW1029" s="14" t="s">
        <v>33</v>
      </c>
      <c r="AX1029" s="14" t="s">
        <v>77</v>
      </c>
      <c r="AY1029" s="171" t="s">
        <v>136</v>
      </c>
    </row>
    <row r="1030" spans="2:51" s="12" customFormat="1" ht="11.25">
      <c r="B1030" s="145"/>
      <c r="D1030" s="146" t="s">
        <v>147</v>
      </c>
      <c r="E1030" s="147" t="s">
        <v>1</v>
      </c>
      <c r="F1030" s="148" t="s">
        <v>1080</v>
      </c>
      <c r="H1030" s="149">
        <v>0.67500000000000004</v>
      </c>
      <c r="I1030" s="150"/>
      <c r="L1030" s="145"/>
      <c r="M1030" s="151"/>
      <c r="T1030" s="152"/>
      <c r="AT1030" s="147" t="s">
        <v>147</v>
      </c>
      <c r="AU1030" s="147" t="s">
        <v>145</v>
      </c>
      <c r="AV1030" s="12" t="s">
        <v>145</v>
      </c>
      <c r="AW1030" s="12" t="s">
        <v>33</v>
      </c>
      <c r="AX1030" s="12" t="s">
        <v>77</v>
      </c>
      <c r="AY1030" s="147" t="s">
        <v>136</v>
      </c>
    </row>
    <row r="1031" spans="2:51" s="12" customFormat="1" ht="11.25">
      <c r="B1031" s="145"/>
      <c r="D1031" s="146" t="s">
        <v>147</v>
      </c>
      <c r="E1031" s="147" t="s">
        <v>1</v>
      </c>
      <c r="F1031" s="148" t="s">
        <v>1081</v>
      </c>
      <c r="H1031" s="149">
        <v>3.36</v>
      </c>
      <c r="I1031" s="150"/>
      <c r="L1031" s="145"/>
      <c r="M1031" s="151"/>
      <c r="T1031" s="152"/>
      <c r="AT1031" s="147" t="s">
        <v>147</v>
      </c>
      <c r="AU1031" s="147" t="s">
        <v>145</v>
      </c>
      <c r="AV1031" s="12" t="s">
        <v>145</v>
      </c>
      <c r="AW1031" s="12" t="s">
        <v>33</v>
      </c>
      <c r="AX1031" s="12" t="s">
        <v>77</v>
      </c>
      <c r="AY1031" s="147" t="s">
        <v>136</v>
      </c>
    </row>
    <row r="1032" spans="2:51" s="12" customFormat="1" ht="11.25">
      <c r="B1032" s="145"/>
      <c r="D1032" s="146" t="s">
        <v>147</v>
      </c>
      <c r="E1032" s="147" t="s">
        <v>1</v>
      </c>
      <c r="F1032" s="148" t="s">
        <v>1082</v>
      </c>
      <c r="H1032" s="149">
        <v>4.8600000000000003</v>
      </c>
      <c r="I1032" s="150"/>
      <c r="L1032" s="145"/>
      <c r="M1032" s="151"/>
      <c r="T1032" s="152"/>
      <c r="AT1032" s="147" t="s">
        <v>147</v>
      </c>
      <c r="AU1032" s="147" t="s">
        <v>145</v>
      </c>
      <c r="AV1032" s="12" t="s">
        <v>145</v>
      </c>
      <c r="AW1032" s="12" t="s">
        <v>33</v>
      </c>
      <c r="AX1032" s="12" t="s">
        <v>77</v>
      </c>
      <c r="AY1032" s="147" t="s">
        <v>136</v>
      </c>
    </row>
    <row r="1033" spans="2:51" s="12" customFormat="1" ht="11.25">
      <c r="B1033" s="145"/>
      <c r="D1033" s="146" t="s">
        <v>147</v>
      </c>
      <c r="E1033" s="147" t="s">
        <v>1</v>
      </c>
      <c r="F1033" s="148" t="s">
        <v>1083</v>
      </c>
      <c r="H1033" s="149">
        <v>2.66</v>
      </c>
      <c r="I1033" s="150"/>
      <c r="L1033" s="145"/>
      <c r="M1033" s="151"/>
      <c r="T1033" s="152"/>
      <c r="AT1033" s="147" t="s">
        <v>147</v>
      </c>
      <c r="AU1033" s="147" t="s">
        <v>145</v>
      </c>
      <c r="AV1033" s="12" t="s">
        <v>145</v>
      </c>
      <c r="AW1033" s="12" t="s">
        <v>33</v>
      </c>
      <c r="AX1033" s="12" t="s">
        <v>77</v>
      </c>
      <c r="AY1033" s="147" t="s">
        <v>136</v>
      </c>
    </row>
    <row r="1034" spans="2:51" s="15" customFormat="1" ht="11.25">
      <c r="B1034" s="176"/>
      <c r="D1034" s="146" t="s">
        <v>147</v>
      </c>
      <c r="E1034" s="177" t="s">
        <v>1</v>
      </c>
      <c r="F1034" s="178" t="s">
        <v>167</v>
      </c>
      <c r="H1034" s="179">
        <v>15.599</v>
      </c>
      <c r="I1034" s="180"/>
      <c r="L1034" s="176"/>
      <c r="M1034" s="181"/>
      <c r="T1034" s="182"/>
      <c r="AT1034" s="177" t="s">
        <v>147</v>
      </c>
      <c r="AU1034" s="177" t="s">
        <v>145</v>
      </c>
      <c r="AV1034" s="15" t="s">
        <v>137</v>
      </c>
      <c r="AW1034" s="15" t="s">
        <v>33</v>
      </c>
      <c r="AX1034" s="15" t="s">
        <v>77</v>
      </c>
      <c r="AY1034" s="177" t="s">
        <v>136</v>
      </c>
    </row>
    <row r="1035" spans="2:51" s="12" customFormat="1" ht="11.25">
      <c r="B1035" s="145"/>
      <c r="D1035" s="146" t="s">
        <v>147</v>
      </c>
      <c r="E1035" s="147" t="s">
        <v>1</v>
      </c>
      <c r="F1035" s="148" t="s">
        <v>1084</v>
      </c>
      <c r="H1035" s="149">
        <v>4.66</v>
      </c>
      <c r="I1035" s="150"/>
      <c r="L1035" s="145"/>
      <c r="M1035" s="151"/>
      <c r="T1035" s="152"/>
      <c r="AT1035" s="147" t="s">
        <v>147</v>
      </c>
      <c r="AU1035" s="147" t="s">
        <v>145</v>
      </c>
      <c r="AV1035" s="12" t="s">
        <v>145</v>
      </c>
      <c r="AW1035" s="12" t="s">
        <v>33</v>
      </c>
      <c r="AX1035" s="12" t="s">
        <v>77</v>
      </c>
      <c r="AY1035" s="147" t="s">
        <v>136</v>
      </c>
    </row>
    <row r="1036" spans="2:51" s="12" customFormat="1" ht="11.25">
      <c r="B1036" s="145"/>
      <c r="D1036" s="146" t="s">
        <v>147</v>
      </c>
      <c r="E1036" s="147" t="s">
        <v>1</v>
      </c>
      <c r="F1036" s="148" t="s">
        <v>1085</v>
      </c>
      <c r="H1036" s="149">
        <v>3.76</v>
      </c>
      <c r="I1036" s="150"/>
      <c r="L1036" s="145"/>
      <c r="M1036" s="151"/>
      <c r="T1036" s="152"/>
      <c r="AT1036" s="147" t="s">
        <v>147</v>
      </c>
      <c r="AU1036" s="147" t="s">
        <v>145</v>
      </c>
      <c r="AV1036" s="12" t="s">
        <v>145</v>
      </c>
      <c r="AW1036" s="12" t="s">
        <v>33</v>
      </c>
      <c r="AX1036" s="12" t="s">
        <v>77</v>
      </c>
      <c r="AY1036" s="147" t="s">
        <v>136</v>
      </c>
    </row>
    <row r="1037" spans="2:51" s="12" customFormat="1" ht="11.25">
      <c r="B1037" s="145"/>
      <c r="D1037" s="146" t="s">
        <v>147</v>
      </c>
      <c r="E1037" s="147" t="s">
        <v>1</v>
      </c>
      <c r="F1037" s="148" t="s">
        <v>1086</v>
      </c>
      <c r="H1037" s="149">
        <v>4.5599999999999996</v>
      </c>
      <c r="I1037" s="150"/>
      <c r="L1037" s="145"/>
      <c r="M1037" s="151"/>
      <c r="T1037" s="152"/>
      <c r="AT1037" s="147" t="s">
        <v>147</v>
      </c>
      <c r="AU1037" s="147" t="s">
        <v>145</v>
      </c>
      <c r="AV1037" s="12" t="s">
        <v>145</v>
      </c>
      <c r="AW1037" s="12" t="s">
        <v>33</v>
      </c>
      <c r="AX1037" s="12" t="s">
        <v>77</v>
      </c>
      <c r="AY1037" s="147" t="s">
        <v>136</v>
      </c>
    </row>
    <row r="1038" spans="2:51" s="12" customFormat="1" ht="11.25">
      <c r="B1038" s="145"/>
      <c r="D1038" s="146" t="s">
        <v>147</v>
      </c>
      <c r="E1038" s="147" t="s">
        <v>1</v>
      </c>
      <c r="F1038" s="148" t="s">
        <v>1087</v>
      </c>
      <c r="H1038" s="149">
        <v>3.56</v>
      </c>
      <c r="I1038" s="150"/>
      <c r="L1038" s="145"/>
      <c r="M1038" s="151"/>
      <c r="T1038" s="152"/>
      <c r="AT1038" s="147" t="s">
        <v>147</v>
      </c>
      <c r="AU1038" s="147" t="s">
        <v>145</v>
      </c>
      <c r="AV1038" s="12" t="s">
        <v>145</v>
      </c>
      <c r="AW1038" s="12" t="s">
        <v>33</v>
      </c>
      <c r="AX1038" s="12" t="s">
        <v>77</v>
      </c>
      <c r="AY1038" s="147" t="s">
        <v>136</v>
      </c>
    </row>
    <row r="1039" spans="2:51" s="15" customFormat="1" ht="11.25">
      <c r="B1039" s="176"/>
      <c r="D1039" s="146" t="s">
        <v>147</v>
      </c>
      <c r="E1039" s="177" t="s">
        <v>1</v>
      </c>
      <c r="F1039" s="178" t="s">
        <v>167</v>
      </c>
      <c r="H1039" s="179">
        <v>16.54</v>
      </c>
      <c r="I1039" s="180"/>
      <c r="L1039" s="176"/>
      <c r="M1039" s="181"/>
      <c r="T1039" s="182"/>
      <c r="AT1039" s="177" t="s">
        <v>147</v>
      </c>
      <c r="AU1039" s="177" t="s">
        <v>145</v>
      </c>
      <c r="AV1039" s="15" t="s">
        <v>137</v>
      </c>
      <c r="AW1039" s="15" t="s">
        <v>33</v>
      </c>
      <c r="AX1039" s="15" t="s">
        <v>77</v>
      </c>
      <c r="AY1039" s="177" t="s">
        <v>136</v>
      </c>
    </row>
    <row r="1040" spans="2:51" s="13" customFormat="1" ht="11.25">
      <c r="B1040" s="153"/>
      <c r="D1040" s="146" t="s">
        <v>147</v>
      </c>
      <c r="E1040" s="154" t="s">
        <v>1</v>
      </c>
      <c r="F1040" s="155" t="s">
        <v>150</v>
      </c>
      <c r="H1040" s="156">
        <v>32.139000000000003</v>
      </c>
      <c r="I1040" s="157"/>
      <c r="L1040" s="153"/>
      <c r="M1040" s="158"/>
      <c r="T1040" s="159"/>
      <c r="AT1040" s="154" t="s">
        <v>147</v>
      </c>
      <c r="AU1040" s="154" t="s">
        <v>145</v>
      </c>
      <c r="AV1040" s="13" t="s">
        <v>144</v>
      </c>
      <c r="AW1040" s="13" t="s">
        <v>33</v>
      </c>
      <c r="AX1040" s="13" t="s">
        <v>85</v>
      </c>
      <c r="AY1040" s="154" t="s">
        <v>136</v>
      </c>
    </row>
    <row r="1041" spans="2:65" s="1" customFormat="1" ht="21.75" customHeight="1">
      <c r="B1041" s="32"/>
      <c r="C1041" s="132" t="s">
        <v>1088</v>
      </c>
      <c r="D1041" s="132" t="s">
        <v>139</v>
      </c>
      <c r="E1041" s="133" t="s">
        <v>1089</v>
      </c>
      <c r="F1041" s="134" t="s">
        <v>1090</v>
      </c>
      <c r="G1041" s="135" t="s">
        <v>175</v>
      </c>
      <c r="H1041" s="136">
        <v>33.774000000000001</v>
      </c>
      <c r="I1041" s="137"/>
      <c r="J1041" s="138">
        <f>ROUND(I1041*H1041,2)</f>
        <v>0</v>
      </c>
      <c r="K1041" s="134" t="s">
        <v>143</v>
      </c>
      <c r="L1041" s="32"/>
      <c r="M1041" s="139" t="s">
        <v>1</v>
      </c>
      <c r="N1041" s="140" t="s">
        <v>43</v>
      </c>
      <c r="P1041" s="141">
        <f>O1041*H1041</f>
        <v>0</v>
      </c>
      <c r="Q1041" s="141">
        <v>4.4999999999999997E-3</v>
      </c>
      <c r="R1041" s="141">
        <f>Q1041*H1041</f>
        <v>0.15198299999999998</v>
      </c>
      <c r="S1041" s="141">
        <v>0</v>
      </c>
      <c r="T1041" s="142">
        <f>S1041*H1041</f>
        <v>0</v>
      </c>
      <c r="AR1041" s="143" t="s">
        <v>283</v>
      </c>
      <c r="AT1041" s="143" t="s">
        <v>139</v>
      </c>
      <c r="AU1041" s="143" t="s">
        <v>145</v>
      </c>
      <c r="AY1041" s="17" t="s">
        <v>136</v>
      </c>
      <c r="BE1041" s="144">
        <f>IF(N1041="základní",J1041,0)</f>
        <v>0</v>
      </c>
      <c r="BF1041" s="144">
        <f>IF(N1041="snížená",J1041,0)</f>
        <v>0</v>
      </c>
      <c r="BG1041" s="144">
        <f>IF(N1041="zákl. přenesená",J1041,0)</f>
        <v>0</v>
      </c>
      <c r="BH1041" s="144">
        <f>IF(N1041="sníž. přenesená",J1041,0)</f>
        <v>0</v>
      </c>
      <c r="BI1041" s="144">
        <f>IF(N1041="nulová",J1041,0)</f>
        <v>0</v>
      </c>
      <c r="BJ1041" s="17" t="s">
        <v>145</v>
      </c>
      <c r="BK1041" s="144">
        <f>ROUND(I1041*H1041,2)</f>
        <v>0</v>
      </c>
      <c r="BL1041" s="17" t="s">
        <v>283</v>
      </c>
      <c r="BM1041" s="143" t="s">
        <v>1091</v>
      </c>
    </row>
    <row r="1042" spans="2:65" s="14" customFormat="1" ht="11.25">
      <c r="B1042" s="170"/>
      <c r="D1042" s="146" t="s">
        <v>147</v>
      </c>
      <c r="E1042" s="171" t="s">
        <v>1</v>
      </c>
      <c r="F1042" s="172" t="s">
        <v>470</v>
      </c>
      <c r="H1042" s="171" t="s">
        <v>1</v>
      </c>
      <c r="I1042" s="173"/>
      <c r="L1042" s="170"/>
      <c r="M1042" s="174"/>
      <c r="T1042" s="175"/>
      <c r="AT1042" s="171" t="s">
        <v>147</v>
      </c>
      <c r="AU1042" s="171" t="s">
        <v>145</v>
      </c>
      <c r="AV1042" s="14" t="s">
        <v>85</v>
      </c>
      <c r="AW1042" s="14" t="s">
        <v>33</v>
      </c>
      <c r="AX1042" s="14" t="s">
        <v>77</v>
      </c>
      <c r="AY1042" s="171" t="s">
        <v>136</v>
      </c>
    </row>
    <row r="1043" spans="2:65" s="12" customFormat="1" ht="11.25">
      <c r="B1043" s="145"/>
      <c r="D1043" s="146" t="s">
        <v>147</v>
      </c>
      <c r="E1043" s="147" t="s">
        <v>1</v>
      </c>
      <c r="F1043" s="148" t="s">
        <v>1057</v>
      </c>
      <c r="H1043" s="149">
        <v>0.76600000000000001</v>
      </c>
      <c r="I1043" s="150"/>
      <c r="L1043" s="145"/>
      <c r="M1043" s="151"/>
      <c r="T1043" s="152"/>
      <c r="AT1043" s="147" t="s">
        <v>147</v>
      </c>
      <c r="AU1043" s="147" t="s">
        <v>145</v>
      </c>
      <c r="AV1043" s="12" t="s">
        <v>145</v>
      </c>
      <c r="AW1043" s="12" t="s">
        <v>33</v>
      </c>
      <c r="AX1043" s="12" t="s">
        <v>77</v>
      </c>
      <c r="AY1043" s="147" t="s">
        <v>136</v>
      </c>
    </row>
    <row r="1044" spans="2:65" s="14" customFormat="1" ht="11.25">
      <c r="B1044" s="170"/>
      <c r="D1044" s="146" t="s">
        <v>147</v>
      </c>
      <c r="E1044" s="171" t="s">
        <v>1</v>
      </c>
      <c r="F1044" s="172" t="s">
        <v>1092</v>
      </c>
      <c r="H1044" s="171" t="s">
        <v>1</v>
      </c>
      <c r="I1044" s="173"/>
      <c r="L1044" s="170"/>
      <c r="M1044" s="174"/>
      <c r="T1044" s="175"/>
      <c r="AT1044" s="171" t="s">
        <v>147</v>
      </c>
      <c r="AU1044" s="171" t="s">
        <v>145</v>
      </c>
      <c r="AV1044" s="14" t="s">
        <v>85</v>
      </c>
      <c r="AW1044" s="14" t="s">
        <v>33</v>
      </c>
      <c r="AX1044" s="14" t="s">
        <v>77</v>
      </c>
      <c r="AY1044" s="171" t="s">
        <v>136</v>
      </c>
    </row>
    <row r="1045" spans="2:65" s="12" customFormat="1" ht="11.25">
      <c r="B1045" s="145"/>
      <c r="D1045" s="146" t="s">
        <v>147</v>
      </c>
      <c r="E1045" s="147" t="s">
        <v>1</v>
      </c>
      <c r="F1045" s="148" t="s">
        <v>1093</v>
      </c>
      <c r="H1045" s="149">
        <v>4.3099999999999996</v>
      </c>
      <c r="I1045" s="150"/>
      <c r="L1045" s="145"/>
      <c r="M1045" s="151"/>
      <c r="T1045" s="152"/>
      <c r="AT1045" s="147" t="s">
        <v>147</v>
      </c>
      <c r="AU1045" s="147" t="s">
        <v>145</v>
      </c>
      <c r="AV1045" s="12" t="s">
        <v>145</v>
      </c>
      <c r="AW1045" s="12" t="s">
        <v>33</v>
      </c>
      <c r="AX1045" s="12" t="s">
        <v>77</v>
      </c>
      <c r="AY1045" s="147" t="s">
        <v>136</v>
      </c>
    </row>
    <row r="1046" spans="2:65" s="14" customFormat="1" ht="11.25">
      <c r="B1046" s="170"/>
      <c r="D1046" s="146" t="s">
        <v>147</v>
      </c>
      <c r="E1046" s="171" t="s">
        <v>1</v>
      </c>
      <c r="F1046" s="172" t="s">
        <v>1073</v>
      </c>
      <c r="H1046" s="171" t="s">
        <v>1</v>
      </c>
      <c r="I1046" s="173"/>
      <c r="L1046" s="170"/>
      <c r="M1046" s="174"/>
      <c r="T1046" s="175"/>
      <c r="AT1046" s="171" t="s">
        <v>147</v>
      </c>
      <c r="AU1046" s="171" t="s">
        <v>145</v>
      </c>
      <c r="AV1046" s="14" t="s">
        <v>85</v>
      </c>
      <c r="AW1046" s="14" t="s">
        <v>33</v>
      </c>
      <c r="AX1046" s="14" t="s">
        <v>77</v>
      </c>
      <c r="AY1046" s="171" t="s">
        <v>136</v>
      </c>
    </row>
    <row r="1047" spans="2:65" s="12" customFormat="1" ht="11.25">
      <c r="B1047" s="145"/>
      <c r="D1047" s="146" t="s">
        <v>147</v>
      </c>
      <c r="E1047" s="147" t="s">
        <v>1</v>
      </c>
      <c r="F1047" s="148" t="s">
        <v>1060</v>
      </c>
      <c r="H1047" s="149">
        <v>0.75700000000000001</v>
      </c>
      <c r="I1047" s="150"/>
      <c r="L1047" s="145"/>
      <c r="M1047" s="151"/>
      <c r="T1047" s="152"/>
      <c r="AT1047" s="147" t="s">
        <v>147</v>
      </c>
      <c r="AU1047" s="147" t="s">
        <v>145</v>
      </c>
      <c r="AV1047" s="12" t="s">
        <v>145</v>
      </c>
      <c r="AW1047" s="12" t="s">
        <v>33</v>
      </c>
      <c r="AX1047" s="12" t="s">
        <v>77</v>
      </c>
      <c r="AY1047" s="147" t="s">
        <v>136</v>
      </c>
    </row>
    <row r="1048" spans="2:65" s="14" customFormat="1" ht="11.25">
      <c r="B1048" s="170"/>
      <c r="D1048" s="146" t="s">
        <v>147</v>
      </c>
      <c r="E1048" s="171" t="s">
        <v>1</v>
      </c>
      <c r="F1048" s="172" t="s">
        <v>1094</v>
      </c>
      <c r="H1048" s="171" t="s">
        <v>1</v>
      </c>
      <c r="I1048" s="173"/>
      <c r="L1048" s="170"/>
      <c r="M1048" s="174"/>
      <c r="T1048" s="175"/>
      <c r="AT1048" s="171" t="s">
        <v>147</v>
      </c>
      <c r="AU1048" s="171" t="s">
        <v>145</v>
      </c>
      <c r="AV1048" s="14" t="s">
        <v>85</v>
      </c>
      <c r="AW1048" s="14" t="s">
        <v>33</v>
      </c>
      <c r="AX1048" s="14" t="s">
        <v>77</v>
      </c>
      <c r="AY1048" s="171" t="s">
        <v>136</v>
      </c>
    </row>
    <row r="1049" spans="2:65" s="12" customFormat="1" ht="11.25">
      <c r="B1049" s="145"/>
      <c r="D1049" s="146" t="s">
        <v>147</v>
      </c>
      <c r="E1049" s="147" t="s">
        <v>1</v>
      </c>
      <c r="F1049" s="148" t="s">
        <v>1095</v>
      </c>
      <c r="H1049" s="149">
        <v>3.3220000000000001</v>
      </c>
      <c r="I1049" s="150"/>
      <c r="L1049" s="145"/>
      <c r="M1049" s="151"/>
      <c r="T1049" s="152"/>
      <c r="AT1049" s="147" t="s">
        <v>147</v>
      </c>
      <c r="AU1049" s="147" t="s">
        <v>145</v>
      </c>
      <c r="AV1049" s="12" t="s">
        <v>145</v>
      </c>
      <c r="AW1049" s="12" t="s">
        <v>33</v>
      </c>
      <c r="AX1049" s="12" t="s">
        <v>77</v>
      </c>
      <c r="AY1049" s="147" t="s">
        <v>136</v>
      </c>
    </row>
    <row r="1050" spans="2:65" s="14" customFormat="1" ht="11.25">
      <c r="B1050" s="170"/>
      <c r="D1050" s="146" t="s">
        <v>147</v>
      </c>
      <c r="E1050" s="171" t="s">
        <v>1</v>
      </c>
      <c r="F1050" s="172" t="s">
        <v>1096</v>
      </c>
      <c r="H1050" s="171" t="s">
        <v>1</v>
      </c>
      <c r="I1050" s="173"/>
      <c r="L1050" s="170"/>
      <c r="M1050" s="174"/>
      <c r="T1050" s="175"/>
      <c r="AT1050" s="171" t="s">
        <v>147</v>
      </c>
      <c r="AU1050" s="171" t="s">
        <v>145</v>
      </c>
      <c r="AV1050" s="14" t="s">
        <v>85</v>
      </c>
      <c r="AW1050" s="14" t="s">
        <v>33</v>
      </c>
      <c r="AX1050" s="14" t="s">
        <v>77</v>
      </c>
      <c r="AY1050" s="171" t="s">
        <v>136</v>
      </c>
    </row>
    <row r="1051" spans="2:65" s="12" customFormat="1" ht="11.25">
      <c r="B1051" s="145"/>
      <c r="D1051" s="146" t="s">
        <v>147</v>
      </c>
      <c r="E1051" s="147" t="s">
        <v>1</v>
      </c>
      <c r="F1051" s="148" t="s">
        <v>1097</v>
      </c>
      <c r="H1051" s="149">
        <v>4.8849999999999998</v>
      </c>
      <c r="I1051" s="150"/>
      <c r="L1051" s="145"/>
      <c r="M1051" s="151"/>
      <c r="T1051" s="152"/>
      <c r="AT1051" s="147" t="s">
        <v>147</v>
      </c>
      <c r="AU1051" s="147" t="s">
        <v>145</v>
      </c>
      <c r="AV1051" s="12" t="s">
        <v>145</v>
      </c>
      <c r="AW1051" s="12" t="s">
        <v>33</v>
      </c>
      <c r="AX1051" s="12" t="s">
        <v>77</v>
      </c>
      <c r="AY1051" s="147" t="s">
        <v>136</v>
      </c>
    </row>
    <row r="1052" spans="2:65" s="14" customFormat="1" ht="11.25">
      <c r="B1052" s="170"/>
      <c r="D1052" s="146" t="s">
        <v>147</v>
      </c>
      <c r="E1052" s="171" t="s">
        <v>1</v>
      </c>
      <c r="F1052" s="172" t="s">
        <v>1098</v>
      </c>
      <c r="H1052" s="171" t="s">
        <v>1</v>
      </c>
      <c r="I1052" s="173"/>
      <c r="L1052" s="170"/>
      <c r="M1052" s="174"/>
      <c r="T1052" s="175"/>
      <c r="AT1052" s="171" t="s">
        <v>147</v>
      </c>
      <c r="AU1052" s="171" t="s">
        <v>145</v>
      </c>
      <c r="AV1052" s="14" t="s">
        <v>85</v>
      </c>
      <c r="AW1052" s="14" t="s">
        <v>33</v>
      </c>
      <c r="AX1052" s="14" t="s">
        <v>77</v>
      </c>
      <c r="AY1052" s="171" t="s">
        <v>136</v>
      </c>
    </row>
    <row r="1053" spans="2:65" s="12" customFormat="1" ht="11.25">
      <c r="B1053" s="145"/>
      <c r="D1053" s="146" t="s">
        <v>147</v>
      </c>
      <c r="E1053" s="147" t="s">
        <v>1</v>
      </c>
      <c r="F1053" s="148" t="s">
        <v>1099</v>
      </c>
      <c r="H1053" s="149">
        <v>2.6419999999999999</v>
      </c>
      <c r="I1053" s="150"/>
      <c r="L1053" s="145"/>
      <c r="M1053" s="151"/>
      <c r="T1053" s="152"/>
      <c r="AT1053" s="147" t="s">
        <v>147</v>
      </c>
      <c r="AU1053" s="147" t="s">
        <v>145</v>
      </c>
      <c r="AV1053" s="12" t="s">
        <v>145</v>
      </c>
      <c r="AW1053" s="12" t="s">
        <v>33</v>
      </c>
      <c r="AX1053" s="12" t="s">
        <v>77</v>
      </c>
      <c r="AY1053" s="147" t="s">
        <v>136</v>
      </c>
    </row>
    <row r="1054" spans="2:65" s="15" customFormat="1" ht="11.25">
      <c r="B1054" s="176"/>
      <c r="D1054" s="146" t="s">
        <v>147</v>
      </c>
      <c r="E1054" s="177" t="s">
        <v>1</v>
      </c>
      <c r="F1054" s="178" t="s">
        <v>167</v>
      </c>
      <c r="H1054" s="179">
        <v>16.681999999999999</v>
      </c>
      <c r="I1054" s="180"/>
      <c r="L1054" s="176"/>
      <c r="M1054" s="181"/>
      <c r="T1054" s="182"/>
      <c r="AT1054" s="177" t="s">
        <v>147</v>
      </c>
      <c r="AU1054" s="177" t="s">
        <v>145</v>
      </c>
      <c r="AV1054" s="15" t="s">
        <v>137</v>
      </c>
      <c r="AW1054" s="15" t="s">
        <v>33</v>
      </c>
      <c r="AX1054" s="15" t="s">
        <v>77</v>
      </c>
      <c r="AY1054" s="177" t="s">
        <v>136</v>
      </c>
    </row>
    <row r="1055" spans="2:65" s="14" customFormat="1" ht="11.25">
      <c r="B1055" s="170"/>
      <c r="D1055" s="146" t="s">
        <v>147</v>
      </c>
      <c r="E1055" s="171" t="s">
        <v>1</v>
      </c>
      <c r="F1055" s="172" t="s">
        <v>1100</v>
      </c>
      <c r="H1055" s="171" t="s">
        <v>1</v>
      </c>
      <c r="I1055" s="173"/>
      <c r="L1055" s="170"/>
      <c r="M1055" s="174"/>
      <c r="T1055" s="175"/>
      <c r="AT1055" s="171" t="s">
        <v>147</v>
      </c>
      <c r="AU1055" s="171" t="s">
        <v>145</v>
      </c>
      <c r="AV1055" s="14" t="s">
        <v>85</v>
      </c>
      <c r="AW1055" s="14" t="s">
        <v>33</v>
      </c>
      <c r="AX1055" s="14" t="s">
        <v>77</v>
      </c>
      <c r="AY1055" s="171" t="s">
        <v>136</v>
      </c>
    </row>
    <row r="1056" spans="2:65" s="12" customFormat="1" ht="11.25">
      <c r="B1056" s="145"/>
      <c r="D1056" s="146" t="s">
        <v>147</v>
      </c>
      <c r="E1056" s="147" t="s">
        <v>1</v>
      </c>
      <c r="F1056" s="148" t="s">
        <v>1101</v>
      </c>
      <c r="H1056" s="149">
        <v>4.6100000000000003</v>
      </c>
      <c r="I1056" s="150"/>
      <c r="L1056" s="145"/>
      <c r="M1056" s="151"/>
      <c r="T1056" s="152"/>
      <c r="AT1056" s="147" t="s">
        <v>147</v>
      </c>
      <c r="AU1056" s="147" t="s">
        <v>145</v>
      </c>
      <c r="AV1056" s="12" t="s">
        <v>145</v>
      </c>
      <c r="AW1056" s="12" t="s">
        <v>33</v>
      </c>
      <c r="AX1056" s="12" t="s">
        <v>77</v>
      </c>
      <c r="AY1056" s="147" t="s">
        <v>136</v>
      </c>
    </row>
    <row r="1057" spans="2:65" s="14" customFormat="1" ht="11.25">
      <c r="B1057" s="170"/>
      <c r="D1057" s="146" t="s">
        <v>147</v>
      </c>
      <c r="E1057" s="171" t="s">
        <v>1</v>
      </c>
      <c r="F1057" s="172" t="s">
        <v>1102</v>
      </c>
      <c r="H1057" s="171" t="s">
        <v>1</v>
      </c>
      <c r="I1057" s="173"/>
      <c r="L1057" s="170"/>
      <c r="M1057" s="174"/>
      <c r="T1057" s="175"/>
      <c r="AT1057" s="171" t="s">
        <v>147</v>
      </c>
      <c r="AU1057" s="171" t="s">
        <v>145</v>
      </c>
      <c r="AV1057" s="14" t="s">
        <v>85</v>
      </c>
      <c r="AW1057" s="14" t="s">
        <v>33</v>
      </c>
      <c r="AX1057" s="14" t="s">
        <v>77</v>
      </c>
      <c r="AY1057" s="171" t="s">
        <v>136</v>
      </c>
    </row>
    <row r="1058" spans="2:65" s="12" customFormat="1" ht="11.25">
      <c r="B1058" s="145"/>
      <c r="D1058" s="146" t="s">
        <v>147</v>
      </c>
      <c r="E1058" s="147" t="s">
        <v>1</v>
      </c>
      <c r="F1058" s="148" t="s">
        <v>1103</v>
      </c>
      <c r="H1058" s="149">
        <v>4.423</v>
      </c>
      <c r="I1058" s="150"/>
      <c r="L1058" s="145"/>
      <c r="M1058" s="151"/>
      <c r="T1058" s="152"/>
      <c r="AT1058" s="147" t="s">
        <v>147</v>
      </c>
      <c r="AU1058" s="147" t="s">
        <v>145</v>
      </c>
      <c r="AV1058" s="12" t="s">
        <v>145</v>
      </c>
      <c r="AW1058" s="12" t="s">
        <v>33</v>
      </c>
      <c r="AX1058" s="12" t="s">
        <v>77</v>
      </c>
      <c r="AY1058" s="147" t="s">
        <v>136</v>
      </c>
    </row>
    <row r="1059" spans="2:65" s="14" customFormat="1" ht="11.25">
      <c r="B1059" s="170"/>
      <c r="D1059" s="146" t="s">
        <v>147</v>
      </c>
      <c r="E1059" s="171" t="s">
        <v>1</v>
      </c>
      <c r="F1059" s="172" t="s">
        <v>1104</v>
      </c>
      <c r="H1059" s="171" t="s">
        <v>1</v>
      </c>
      <c r="I1059" s="173"/>
      <c r="L1059" s="170"/>
      <c r="M1059" s="174"/>
      <c r="T1059" s="175"/>
      <c r="AT1059" s="171" t="s">
        <v>147</v>
      </c>
      <c r="AU1059" s="171" t="s">
        <v>145</v>
      </c>
      <c r="AV1059" s="14" t="s">
        <v>85</v>
      </c>
      <c r="AW1059" s="14" t="s">
        <v>33</v>
      </c>
      <c r="AX1059" s="14" t="s">
        <v>77</v>
      </c>
      <c r="AY1059" s="171" t="s">
        <v>136</v>
      </c>
    </row>
    <row r="1060" spans="2:65" s="12" customFormat="1" ht="11.25">
      <c r="B1060" s="145"/>
      <c r="D1060" s="146" t="s">
        <v>147</v>
      </c>
      <c r="E1060" s="147" t="s">
        <v>1</v>
      </c>
      <c r="F1060" s="148" t="s">
        <v>1105</v>
      </c>
      <c r="H1060" s="149">
        <v>4.5410000000000004</v>
      </c>
      <c r="I1060" s="150"/>
      <c r="L1060" s="145"/>
      <c r="M1060" s="151"/>
      <c r="T1060" s="152"/>
      <c r="AT1060" s="147" t="s">
        <v>147</v>
      </c>
      <c r="AU1060" s="147" t="s">
        <v>145</v>
      </c>
      <c r="AV1060" s="12" t="s">
        <v>145</v>
      </c>
      <c r="AW1060" s="12" t="s">
        <v>33</v>
      </c>
      <c r="AX1060" s="12" t="s">
        <v>77</v>
      </c>
      <c r="AY1060" s="147" t="s">
        <v>136</v>
      </c>
    </row>
    <row r="1061" spans="2:65" s="14" customFormat="1" ht="11.25">
      <c r="B1061" s="170"/>
      <c r="D1061" s="146" t="s">
        <v>147</v>
      </c>
      <c r="E1061" s="171" t="s">
        <v>1</v>
      </c>
      <c r="F1061" s="172" t="s">
        <v>1106</v>
      </c>
      <c r="H1061" s="171" t="s">
        <v>1</v>
      </c>
      <c r="I1061" s="173"/>
      <c r="L1061" s="170"/>
      <c r="M1061" s="174"/>
      <c r="T1061" s="175"/>
      <c r="AT1061" s="171" t="s">
        <v>147</v>
      </c>
      <c r="AU1061" s="171" t="s">
        <v>145</v>
      </c>
      <c r="AV1061" s="14" t="s">
        <v>85</v>
      </c>
      <c r="AW1061" s="14" t="s">
        <v>33</v>
      </c>
      <c r="AX1061" s="14" t="s">
        <v>77</v>
      </c>
      <c r="AY1061" s="171" t="s">
        <v>136</v>
      </c>
    </row>
    <row r="1062" spans="2:65" s="12" customFormat="1" ht="11.25">
      <c r="B1062" s="145"/>
      <c r="D1062" s="146" t="s">
        <v>147</v>
      </c>
      <c r="E1062" s="147" t="s">
        <v>1</v>
      </c>
      <c r="F1062" s="148" t="s">
        <v>1107</v>
      </c>
      <c r="H1062" s="149">
        <v>3.5179999999999998</v>
      </c>
      <c r="I1062" s="150"/>
      <c r="L1062" s="145"/>
      <c r="M1062" s="151"/>
      <c r="T1062" s="152"/>
      <c r="AT1062" s="147" t="s">
        <v>147</v>
      </c>
      <c r="AU1062" s="147" t="s">
        <v>145</v>
      </c>
      <c r="AV1062" s="12" t="s">
        <v>145</v>
      </c>
      <c r="AW1062" s="12" t="s">
        <v>33</v>
      </c>
      <c r="AX1062" s="12" t="s">
        <v>77</v>
      </c>
      <c r="AY1062" s="147" t="s">
        <v>136</v>
      </c>
    </row>
    <row r="1063" spans="2:65" s="15" customFormat="1" ht="11.25">
      <c r="B1063" s="176"/>
      <c r="D1063" s="146" t="s">
        <v>147</v>
      </c>
      <c r="E1063" s="177" t="s">
        <v>1</v>
      </c>
      <c r="F1063" s="178" t="s">
        <v>167</v>
      </c>
      <c r="H1063" s="179">
        <v>17.091999999999999</v>
      </c>
      <c r="I1063" s="180"/>
      <c r="L1063" s="176"/>
      <c r="M1063" s="181"/>
      <c r="T1063" s="182"/>
      <c r="AT1063" s="177" t="s">
        <v>147</v>
      </c>
      <c r="AU1063" s="177" t="s">
        <v>145</v>
      </c>
      <c r="AV1063" s="15" t="s">
        <v>137</v>
      </c>
      <c r="AW1063" s="15" t="s">
        <v>33</v>
      </c>
      <c r="AX1063" s="15" t="s">
        <v>77</v>
      </c>
      <c r="AY1063" s="177" t="s">
        <v>136</v>
      </c>
    </row>
    <row r="1064" spans="2:65" s="13" customFormat="1" ht="11.25">
      <c r="B1064" s="153"/>
      <c r="D1064" s="146" t="s">
        <v>147</v>
      </c>
      <c r="E1064" s="154" t="s">
        <v>1</v>
      </c>
      <c r="F1064" s="155" t="s">
        <v>150</v>
      </c>
      <c r="H1064" s="156">
        <v>33.774000000000001</v>
      </c>
      <c r="I1064" s="157"/>
      <c r="L1064" s="153"/>
      <c r="M1064" s="158"/>
      <c r="T1064" s="159"/>
      <c r="AT1064" s="154" t="s">
        <v>147</v>
      </c>
      <c r="AU1064" s="154" t="s">
        <v>145</v>
      </c>
      <c r="AV1064" s="13" t="s">
        <v>144</v>
      </c>
      <c r="AW1064" s="13" t="s">
        <v>33</v>
      </c>
      <c r="AX1064" s="13" t="s">
        <v>85</v>
      </c>
      <c r="AY1064" s="154" t="s">
        <v>136</v>
      </c>
    </row>
    <row r="1065" spans="2:65" s="1" customFormat="1" ht="24.2" customHeight="1">
      <c r="B1065" s="32"/>
      <c r="C1065" s="132" t="s">
        <v>1108</v>
      </c>
      <c r="D1065" s="132" t="s">
        <v>139</v>
      </c>
      <c r="E1065" s="133" t="s">
        <v>1109</v>
      </c>
      <c r="F1065" s="134" t="s">
        <v>1110</v>
      </c>
      <c r="G1065" s="135" t="s">
        <v>196</v>
      </c>
      <c r="H1065" s="136">
        <v>10.9</v>
      </c>
      <c r="I1065" s="137"/>
      <c r="J1065" s="138">
        <f>ROUND(I1065*H1065,2)</f>
        <v>0</v>
      </c>
      <c r="K1065" s="134" t="s">
        <v>143</v>
      </c>
      <c r="L1065" s="32"/>
      <c r="M1065" s="139" t="s">
        <v>1</v>
      </c>
      <c r="N1065" s="140" t="s">
        <v>43</v>
      </c>
      <c r="P1065" s="141">
        <f>O1065*H1065</f>
        <v>0</v>
      </c>
      <c r="Q1065" s="141">
        <v>2.0000000000000001E-4</v>
      </c>
      <c r="R1065" s="141">
        <f>Q1065*H1065</f>
        <v>2.1800000000000001E-3</v>
      </c>
      <c r="S1065" s="141">
        <v>0</v>
      </c>
      <c r="T1065" s="142">
        <f>S1065*H1065</f>
        <v>0</v>
      </c>
      <c r="AR1065" s="143" t="s">
        <v>283</v>
      </c>
      <c r="AT1065" s="143" t="s">
        <v>139</v>
      </c>
      <c r="AU1065" s="143" t="s">
        <v>145</v>
      </c>
      <c r="AY1065" s="17" t="s">
        <v>136</v>
      </c>
      <c r="BE1065" s="144">
        <f>IF(N1065="základní",J1065,0)</f>
        <v>0</v>
      </c>
      <c r="BF1065" s="144">
        <f>IF(N1065="snížená",J1065,0)</f>
        <v>0</v>
      </c>
      <c r="BG1065" s="144">
        <f>IF(N1065="zákl. přenesená",J1065,0)</f>
        <v>0</v>
      </c>
      <c r="BH1065" s="144">
        <f>IF(N1065="sníž. přenesená",J1065,0)</f>
        <v>0</v>
      </c>
      <c r="BI1065" s="144">
        <f>IF(N1065="nulová",J1065,0)</f>
        <v>0</v>
      </c>
      <c r="BJ1065" s="17" t="s">
        <v>145</v>
      </c>
      <c r="BK1065" s="144">
        <f>ROUND(I1065*H1065,2)</f>
        <v>0</v>
      </c>
      <c r="BL1065" s="17" t="s">
        <v>283</v>
      </c>
      <c r="BM1065" s="143" t="s">
        <v>1111</v>
      </c>
    </row>
    <row r="1066" spans="2:65" s="14" customFormat="1" ht="11.25">
      <c r="B1066" s="170"/>
      <c r="D1066" s="146" t="s">
        <v>147</v>
      </c>
      <c r="E1066" s="171" t="s">
        <v>1</v>
      </c>
      <c r="F1066" s="172" t="s">
        <v>470</v>
      </c>
      <c r="H1066" s="171" t="s">
        <v>1</v>
      </c>
      <c r="I1066" s="173"/>
      <c r="L1066" s="170"/>
      <c r="M1066" s="174"/>
      <c r="T1066" s="175"/>
      <c r="AT1066" s="171" t="s">
        <v>147</v>
      </c>
      <c r="AU1066" s="171" t="s">
        <v>145</v>
      </c>
      <c r="AV1066" s="14" t="s">
        <v>85</v>
      </c>
      <c r="AW1066" s="14" t="s">
        <v>33</v>
      </c>
      <c r="AX1066" s="14" t="s">
        <v>77</v>
      </c>
      <c r="AY1066" s="171" t="s">
        <v>136</v>
      </c>
    </row>
    <row r="1067" spans="2:65" s="12" customFormat="1" ht="11.25">
      <c r="B1067" s="145"/>
      <c r="D1067" s="146" t="s">
        <v>147</v>
      </c>
      <c r="E1067" s="147" t="s">
        <v>1</v>
      </c>
      <c r="F1067" s="148" t="s">
        <v>1112</v>
      </c>
      <c r="H1067" s="149">
        <v>1.1000000000000001</v>
      </c>
      <c r="I1067" s="150"/>
      <c r="L1067" s="145"/>
      <c r="M1067" s="151"/>
      <c r="T1067" s="152"/>
      <c r="AT1067" s="147" t="s">
        <v>147</v>
      </c>
      <c r="AU1067" s="147" t="s">
        <v>145</v>
      </c>
      <c r="AV1067" s="12" t="s">
        <v>145</v>
      </c>
      <c r="AW1067" s="12" t="s">
        <v>33</v>
      </c>
      <c r="AX1067" s="12" t="s">
        <v>77</v>
      </c>
      <c r="AY1067" s="147" t="s">
        <v>136</v>
      </c>
    </row>
    <row r="1068" spans="2:65" s="12" customFormat="1" ht="11.25">
      <c r="B1068" s="145"/>
      <c r="D1068" s="146" t="s">
        <v>147</v>
      </c>
      <c r="E1068" s="147" t="s">
        <v>1</v>
      </c>
      <c r="F1068" s="148" t="s">
        <v>1113</v>
      </c>
      <c r="H1068" s="149">
        <v>1.1000000000000001</v>
      </c>
      <c r="I1068" s="150"/>
      <c r="L1068" s="145"/>
      <c r="M1068" s="151"/>
      <c r="T1068" s="152"/>
      <c r="AT1068" s="147" t="s">
        <v>147</v>
      </c>
      <c r="AU1068" s="147" t="s">
        <v>145</v>
      </c>
      <c r="AV1068" s="12" t="s">
        <v>145</v>
      </c>
      <c r="AW1068" s="12" t="s">
        <v>33</v>
      </c>
      <c r="AX1068" s="12" t="s">
        <v>77</v>
      </c>
      <c r="AY1068" s="147" t="s">
        <v>136</v>
      </c>
    </row>
    <row r="1069" spans="2:65" s="14" customFormat="1" ht="11.25">
      <c r="B1069" s="170"/>
      <c r="D1069" s="146" t="s">
        <v>147</v>
      </c>
      <c r="E1069" s="171" t="s">
        <v>1</v>
      </c>
      <c r="F1069" s="172" t="s">
        <v>1073</v>
      </c>
      <c r="H1069" s="171" t="s">
        <v>1</v>
      </c>
      <c r="I1069" s="173"/>
      <c r="L1069" s="170"/>
      <c r="M1069" s="174"/>
      <c r="T1069" s="175"/>
      <c r="AT1069" s="171" t="s">
        <v>147</v>
      </c>
      <c r="AU1069" s="171" t="s">
        <v>145</v>
      </c>
      <c r="AV1069" s="14" t="s">
        <v>85</v>
      </c>
      <c r="AW1069" s="14" t="s">
        <v>33</v>
      </c>
      <c r="AX1069" s="14" t="s">
        <v>77</v>
      </c>
      <c r="AY1069" s="171" t="s">
        <v>136</v>
      </c>
    </row>
    <row r="1070" spans="2:65" s="12" customFormat="1" ht="11.25">
      <c r="B1070" s="145"/>
      <c r="D1070" s="146" t="s">
        <v>147</v>
      </c>
      <c r="E1070" s="147" t="s">
        <v>1</v>
      </c>
      <c r="F1070" s="148" t="s">
        <v>1112</v>
      </c>
      <c r="H1070" s="149">
        <v>1.1000000000000001</v>
      </c>
      <c r="I1070" s="150"/>
      <c r="L1070" s="145"/>
      <c r="M1070" s="151"/>
      <c r="T1070" s="152"/>
      <c r="AT1070" s="147" t="s">
        <v>147</v>
      </c>
      <c r="AU1070" s="147" t="s">
        <v>145</v>
      </c>
      <c r="AV1070" s="12" t="s">
        <v>145</v>
      </c>
      <c r="AW1070" s="12" t="s">
        <v>33</v>
      </c>
      <c r="AX1070" s="12" t="s">
        <v>77</v>
      </c>
      <c r="AY1070" s="147" t="s">
        <v>136</v>
      </c>
    </row>
    <row r="1071" spans="2:65" s="12" customFormat="1" ht="11.25">
      <c r="B1071" s="145"/>
      <c r="D1071" s="146" t="s">
        <v>147</v>
      </c>
      <c r="E1071" s="147" t="s">
        <v>1</v>
      </c>
      <c r="F1071" s="148" t="s">
        <v>1114</v>
      </c>
      <c r="H1071" s="149">
        <v>1.1000000000000001</v>
      </c>
      <c r="I1071" s="150"/>
      <c r="L1071" s="145"/>
      <c r="M1071" s="151"/>
      <c r="T1071" s="152"/>
      <c r="AT1071" s="147" t="s">
        <v>147</v>
      </c>
      <c r="AU1071" s="147" t="s">
        <v>145</v>
      </c>
      <c r="AV1071" s="12" t="s">
        <v>145</v>
      </c>
      <c r="AW1071" s="12" t="s">
        <v>33</v>
      </c>
      <c r="AX1071" s="12" t="s">
        <v>77</v>
      </c>
      <c r="AY1071" s="147" t="s">
        <v>136</v>
      </c>
    </row>
    <row r="1072" spans="2:65" s="12" customFormat="1" ht="11.25">
      <c r="B1072" s="145"/>
      <c r="D1072" s="146" t="s">
        <v>147</v>
      </c>
      <c r="E1072" s="147" t="s">
        <v>1</v>
      </c>
      <c r="F1072" s="148" t="s">
        <v>1115</v>
      </c>
      <c r="H1072" s="149">
        <v>1.1000000000000001</v>
      </c>
      <c r="I1072" s="150"/>
      <c r="L1072" s="145"/>
      <c r="M1072" s="151"/>
      <c r="T1072" s="152"/>
      <c r="AT1072" s="147" t="s">
        <v>147</v>
      </c>
      <c r="AU1072" s="147" t="s">
        <v>145</v>
      </c>
      <c r="AV1072" s="12" t="s">
        <v>145</v>
      </c>
      <c r="AW1072" s="12" t="s">
        <v>33</v>
      </c>
      <c r="AX1072" s="12" t="s">
        <v>77</v>
      </c>
      <c r="AY1072" s="147" t="s">
        <v>136</v>
      </c>
    </row>
    <row r="1073" spans="2:65" s="12" customFormat="1" ht="11.25">
      <c r="B1073" s="145"/>
      <c r="D1073" s="146" t="s">
        <v>147</v>
      </c>
      <c r="E1073" s="147" t="s">
        <v>1</v>
      </c>
      <c r="F1073" s="148" t="s">
        <v>1116</v>
      </c>
      <c r="H1073" s="149">
        <v>1</v>
      </c>
      <c r="I1073" s="150"/>
      <c r="L1073" s="145"/>
      <c r="M1073" s="151"/>
      <c r="T1073" s="152"/>
      <c r="AT1073" s="147" t="s">
        <v>147</v>
      </c>
      <c r="AU1073" s="147" t="s">
        <v>145</v>
      </c>
      <c r="AV1073" s="12" t="s">
        <v>145</v>
      </c>
      <c r="AW1073" s="12" t="s">
        <v>33</v>
      </c>
      <c r="AX1073" s="12" t="s">
        <v>77</v>
      </c>
      <c r="AY1073" s="147" t="s">
        <v>136</v>
      </c>
    </row>
    <row r="1074" spans="2:65" s="15" customFormat="1" ht="11.25">
      <c r="B1074" s="176"/>
      <c r="D1074" s="146" t="s">
        <v>147</v>
      </c>
      <c r="E1074" s="177" t="s">
        <v>1</v>
      </c>
      <c r="F1074" s="178" t="s">
        <v>167</v>
      </c>
      <c r="H1074" s="179">
        <v>6.5</v>
      </c>
      <c r="I1074" s="180"/>
      <c r="L1074" s="176"/>
      <c r="M1074" s="181"/>
      <c r="T1074" s="182"/>
      <c r="AT1074" s="177" t="s">
        <v>147</v>
      </c>
      <c r="AU1074" s="177" t="s">
        <v>145</v>
      </c>
      <c r="AV1074" s="15" t="s">
        <v>137</v>
      </c>
      <c r="AW1074" s="15" t="s">
        <v>33</v>
      </c>
      <c r="AX1074" s="15" t="s">
        <v>77</v>
      </c>
      <c r="AY1074" s="177" t="s">
        <v>136</v>
      </c>
    </row>
    <row r="1075" spans="2:65" s="12" customFormat="1" ht="11.25">
      <c r="B1075" s="145"/>
      <c r="D1075" s="146" t="s">
        <v>147</v>
      </c>
      <c r="E1075" s="147" t="s">
        <v>1</v>
      </c>
      <c r="F1075" s="148" t="s">
        <v>1117</v>
      </c>
      <c r="H1075" s="149">
        <v>1.1000000000000001</v>
      </c>
      <c r="I1075" s="150"/>
      <c r="L1075" s="145"/>
      <c r="M1075" s="151"/>
      <c r="T1075" s="152"/>
      <c r="AT1075" s="147" t="s">
        <v>147</v>
      </c>
      <c r="AU1075" s="147" t="s">
        <v>145</v>
      </c>
      <c r="AV1075" s="12" t="s">
        <v>145</v>
      </c>
      <c r="AW1075" s="12" t="s">
        <v>33</v>
      </c>
      <c r="AX1075" s="12" t="s">
        <v>77</v>
      </c>
      <c r="AY1075" s="147" t="s">
        <v>136</v>
      </c>
    </row>
    <row r="1076" spans="2:65" s="12" customFormat="1" ht="11.25">
      <c r="B1076" s="145"/>
      <c r="D1076" s="146" t="s">
        <v>147</v>
      </c>
      <c r="E1076" s="147" t="s">
        <v>1</v>
      </c>
      <c r="F1076" s="148" t="s">
        <v>1118</v>
      </c>
      <c r="H1076" s="149">
        <v>1.1000000000000001</v>
      </c>
      <c r="I1076" s="150"/>
      <c r="L1076" s="145"/>
      <c r="M1076" s="151"/>
      <c r="T1076" s="152"/>
      <c r="AT1076" s="147" t="s">
        <v>147</v>
      </c>
      <c r="AU1076" s="147" t="s">
        <v>145</v>
      </c>
      <c r="AV1076" s="12" t="s">
        <v>145</v>
      </c>
      <c r="AW1076" s="12" t="s">
        <v>33</v>
      </c>
      <c r="AX1076" s="12" t="s">
        <v>77</v>
      </c>
      <c r="AY1076" s="147" t="s">
        <v>136</v>
      </c>
    </row>
    <row r="1077" spans="2:65" s="12" customFormat="1" ht="11.25">
      <c r="B1077" s="145"/>
      <c r="D1077" s="146" t="s">
        <v>147</v>
      </c>
      <c r="E1077" s="147" t="s">
        <v>1</v>
      </c>
      <c r="F1077" s="148" t="s">
        <v>1119</v>
      </c>
      <c r="H1077" s="149">
        <v>1.1000000000000001</v>
      </c>
      <c r="I1077" s="150"/>
      <c r="L1077" s="145"/>
      <c r="M1077" s="151"/>
      <c r="T1077" s="152"/>
      <c r="AT1077" s="147" t="s">
        <v>147</v>
      </c>
      <c r="AU1077" s="147" t="s">
        <v>145</v>
      </c>
      <c r="AV1077" s="12" t="s">
        <v>145</v>
      </c>
      <c r="AW1077" s="12" t="s">
        <v>33</v>
      </c>
      <c r="AX1077" s="12" t="s">
        <v>77</v>
      </c>
      <c r="AY1077" s="147" t="s">
        <v>136</v>
      </c>
    </row>
    <row r="1078" spans="2:65" s="12" customFormat="1" ht="11.25">
      <c r="B1078" s="145"/>
      <c r="D1078" s="146" t="s">
        <v>147</v>
      </c>
      <c r="E1078" s="147" t="s">
        <v>1</v>
      </c>
      <c r="F1078" s="148" t="s">
        <v>1120</v>
      </c>
      <c r="H1078" s="149">
        <v>1.1000000000000001</v>
      </c>
      <c r="I1078" s="150"/>
      <c r="L1078" s="145"/>
      <c r="M1078" s="151"/>
      <c r="T1078" s="152"/>
      <c r="AT1078" s="147" t="s">
        <v>147</v>
      </c>
      <c r="AU1078" s="147" t="s">
        <v>145</v>
      </c>
      <c r="AV1078" s="12" t="s">
        <v>145</v>
      </c>
      <c r="AW1078" s="12" t="s">
        <v>33</v>
      </c>
      <c r="AX1078" s="12" t="s">
        <v>77</v>
      </c>
      <c r="AY1078" s="147" t="s">
        <v>136</v>
      </c>
    </row>
    <row r="1079" spans="2:65" s="15" customFormat="1" ht="11.25">
      <c r="B1079" s="176"/>
      <c r="D1079" s="146" t="s">
        <v>147</v>
      </c>
      <c r="E1079" s="177" t="s">
        <v>1</v>
      </c>
      <c r="F1079" s="178" t="s">
        <v>167</v>
      </c>
      <c r="H1079" s="179">
        <v>4.4000000000000004</v>
      </c>
      <c r="I1079" s="180"/>
      <c r="L1079" s="176"/>
      <c r="M1079" s="181"/>
      <c r="T1079" s="182"/>
      <c r="AT1079" s="177" t="s">
        <v>147</v>
      </c>
      <c r="AU1079" s="177" t="s">
        <v>145</v>
      </c>
      <c r="AV1079" s="15" t="s">
        <v>137</v>
      </c>
      <c r="AW1079" s="15" t="s">
        <v>33</v>
      </c>
      <c r="AX1079" s="15" t="s">
        <v>77</v>
      </c>
      <c r="AY1079" s="177" t="s">
        <v>136</v>
      </c>
    </row>
    <row r="1080" spans="2:65" s="13" customFormat="1" ht="11.25">
      <c r="B1080" s="153"/>
      <c r="D1080" s="146" t="s">
        <v>147</v>
      </c>
      <c r="E1080" s="154" t="s">
        <v>1</v>
      </c>
      <c r="F1080" s="155" t="s">
        <v>150</v>
      </c>
      <c r="H1080" s="156">
        <v>10.9</v>
      </c>
      <c r="I1080" s="157"/>
      <c r="L1080" s="153"/>
      <c r="M1080" s="158"/>
      <c r="T1080" s="159"/>
      <c r="AT1080" s="154" t="s">
        <v>147</v>
      </c>
      <c r="AU1080" s="154" t="s">
        <v>145</v>
      </c>
      <c r="AV1080" s="13" t="s">
        <v>144</v>
      </c>
      <c r="AW1080" s="13" t="s">
        <v>33</v>
      </c>
      <c r="AX1080" s="13" t="s">
        <v>85</v>
      </c>
      <c r="AY1080" s="154" t="s">
        <v>136</v>
      </c>
    </row>
    <row r="1081" spans="2:65" s="1" customFormat="1" ht="16.5" customHeight="1">
      <c r="B1081" s="32"/>
      <c r="C1081" s="160" t="s">
        <v>1121</v>
      </c>
      <c r="D1081" s="160" t="s">
        <v>151</v>
      </c>
      <c r="E1081" s="161" t="s">
        <v>1122</v>
      </c>
      <c r="F1081" s="162" t="s">
        <v>1123</v>
      </c>
      <c r="G1081" s="163" t="s">
        <v>196</v>
      </c>
      <c r="H1081" s="164">
        <v>13.625</v>
      </c>
      <c r="I1081" s="165"/>
      <c r="J1081" s="166">
        <f>ROUND(I1081*H1081,2)</f>
        <v>0</v>
      </c>
      <c r="K1081" s="162" t="s">
        <v>143</v>
      </c>
      <c r="L1081" s="167"/>
      <c r="M1081" s="168" t="s">
        <v>1</v>
      </c>
      <c r="N1081" s="169" t="s">
        <v>43</v>
      </c>
      <c r="P1081" s="141">
        <f>O1081*H1081</f>
        <v>0</v>
      </c>
      <c r="Q1081" s="141">
        <v>1.7000000000000001E-4</v>
      </c>
      <c r="R1081" s="141">
        <f>Q1081*H1081</f>
        <v>2.3162500000000002E-3</v>
      </c>
      <c r="S1081" s="141">
        <v>0</v>
      </c>
      <c r="T1081" s="142">
        <f>S1081*H1081</f>
        <v>0</v>
      </c>
      <c r="AR1081" s="143" t="s">
        <v>473</v>
      </c>
      <c r="AT1081" s="143" t="s">
        <v>151</v>
      </c>
      <c r="AU1081" s="143" t="s">
        <v>145</v>
      </c>
      <c r="AY1081" s="17" t="s">
        <v>136</v>
      </c>
      <c r="BE1081" s="144">
        <f>IF(N1081="základní",J1081,0)</f>
        <v>0</v>
      </c>
      <c r="BF1081" s="144">
        <f>IF(N1081="snížená",J1081,0)</f>
        <v>0</v>
      </c>
      <c r="BG1081" s="144">
        <f>IF(N1081="zákl. přenesená",J1081,0)</f>
        <v>0</v>
      </c>
      <c r="BH1081" s="144">
        <f>IF(N1081="sníž. přenesená",J1081,0)</f>
        <v>0</v>
      </c>
      <c r="BI1081" s="144">
        <f>IF(N1081="nulová",J1081,0)</f>
        <v>0</v>
      </c>
      <c r="BJ1081" s="17" t="s">
        <v>145</v>
      </c>
      <c r="BK1081" s="144">
        <f>ROUND(I1081*H1081,2)</f>
        <v>0</v>
      </c>
      <c r="BL1081" s="17" t="s">
        <v>283</v>
      </c>
      <c r="BM1081" s="143" t="s">
        <v>1124</v>
      </c>
    </row>
    <row r="1082" spans="2:65" s="14" customFormat="1" ht="11.25">
      <c r="B1082" s="170"/>
      <c r="D1082" s="146" t="s">
        <v>147</v>
      </c>
      <c r="E1082" s="171" t="s">
        <v>1</v>
      </c>
      <c r="F1082" s="172" t="s">
        <v>1125</v>
      </c>
      <c r="H1082" s="171" t="s">
        <v>1</v>
      </c>
      <c r="I1082" s="173"/>
      <c r="L1082" s="170"/>
      <c r="M1082" s="174"/>
      <c r="T1082" s="175"/>
      <c r="AT1082" s="171" t="s">
        <v>147</v>
      </c>
      <c r="AU1082" s="171" t="s">
        <v>145</v>
      </c>
      <c r="AV1082" s="14" t="s">
        <v>85</v>
      </c>
      <c r="AW1082" s="14" t="s">
        <v>33</v>
      </c>
      <c r="AX1082" s="14" t="s">
        <v>77</v>
      </c>
      <c r="AY1082" s="171" t="s">
        <v>136</v>
      </c>
    </row>
    <row r="1083" spans="2:65" s="12" customFormat="1" ht="11.25">
      <c r="B1083" s="145"/>
      <c r="D1083" s="146" t="s">
        <v>147</v>
      </c>
      <c r="E1083" s="147" t="s">
        <v>1</v>
      </c>
      <c r="F1083" s="148" t="s">
        <v>1126</v>
      </c>
      <c r="H1083" s="149">
        <v>13.625</v>
      </c>
      <c r="I1083" s="150"/>
      <c r="L1083" s="145"/>
      <c r="M1083" s="151"/>
      <c r="T1083" s="152"/>
      <c r="AT1083" s="147" t="s">
        <v>147</v>
      </c>
      <c r="AU1083" s="147" t="s">
        <v>145</v>
      </c>
      <c r="AV1083" s="12" t="s">
        <v>145</v>
      </c>
      <c r="AW1083" s="12" t="s">
        <v>33</v>
      </c>
      <c r="AX1083" s="12" t="s">
        <v>85</v>
      </c>
      <c r="AY1083" s="147" t="s">
        <v>136</v>
      </c>
    </row>
    <row r="1084" spans="2:65" s="1" customFormat="1" ht="24.2" customHeight="1">
      <c r="B1084" s="32"/>
      <c r="C1084" s="132" t="s">
        <v>1127</v>
      </c>
      <c r="D1084" s="132" t="s">
        <v>139</v>
      </c>
      <c r="E1084" s="133" t="s">
        <v>1128</v>
      </c>
      <c r="F1084" s="134" t="s">
        <v>1129</v>
      </c>
      <c r="G1084" s="135" t="s">
        <v>196</v>
      </c>
      <c r="H1084" s="136">
        <v>19.2</v>
      </c>
      <c r="I1084" s="137"/>
      <c r="J1084" s="138">
        <f>ROUND(I1084*H1084,2)</f>
        <v>0</v>
      </c>
      <c r="K1084" s="134" t="s">
        <v>143</v>
      </c>
      <c r="L1084" s="32"/>
      <c r="M1084" s="139" t="s">
        <v>1</v>
      </c>
      <c r="N1084" s="140" t="s">
        <v>43</v>
      </c>
      <c r="P1084" s="141">
        <f>O1084*H1084</f>
        <v>0</v>
      </c>
      <c r="Q1084" s="141">
        <v>3.4000000000000002E-4</v>
      </c>
      <c r="R1084" s="141">
        <f>Q1084*H1084</f>
        <v>6.5279999999999999E-3</v>
      </c>
      <c r="S1084" s="141">
        <v>0</v>
      </c>
      <c r="T1084" s="142">
        <f>S1084*H1084</f>
        <v>0</v>
      </c>
      <c r="AR1084" s="143" t="s">
        <v>283</v>
      </c>
      <c r="AT1084" s="143" t="s">
        <v>139</v>
      </c>
      <c r="AU1084" s="143" t="s">
        <v>145</v>
      </c>
      <c r="AY1084" s="17" t="s">
        <v>136</v>
      </c>
      <c r="BE1084" s="144">
        <f>IF(N1084="základní",J1084,0)</f>
        <v>0</v>
      </c>
      <c r="BF1084" s="144">
        <f>IF(N1084="snížená",J1084,0)</f>
        <v>0</v>
      </c>
      <c r="BG1084" s="144">
        <f>IF(N1084="zákl. přenesená",J1084,0)</f>
        <v>0</v>
      </c>
      <c r="BH1084" s="144">
        <f>IF(N1084="sníž. přenesená",J1084,0)</f>
        <v>0</v>
      </c>
      <c r="BI1084" s="144">
        <f>IF(N1084="nulová",J1084,0)</f>
        <v>0</v>
      </c>
      <c r="BJ1084" s="17" t="s">
        <v>145</v>
      </c>
      <c r="BK1084" s="144">
        <f>ROUND(I1084*H1084,2)</f>
        <v>0</v>
      </c>
      <c r="BL1084" s="17" t="s">
        <v>283</v>
      </c>
      <c r="BM1084" s="143" t="s">
        <v>1130</v>
      </c>
    </row>
    <row r="1085" spans="2:65" s="14" customFormat="1" ht="11.25">
      <c r="B1085" s="170"/>
      <c r="D1085" s="146" t="s">
        <v>147</v>
      </c>
      <c r="E1085" s="171" t="s">
        <v>1</v>
      </c>
      <c r="F1085" s="172" t="s">
        <v>1131</v>
      </c>
      <c r="H1085" s="171" t="s">
        <v>1</v>
      </c>
      <c r="I1085" s="173"/>
      <c r="L1085" s="170"/>
      <c r="M1085" s="174"/>
      <c r="T1085" s="175"/>
      <c r="AT1085" s="171" t="s">
        <v>147</v>
      </c>
      <c r="AU1085" s="171" t="s">
        <v>145</v>
      </c>
      <c r="AV1085" s="14" t="s">
        <v>85</v>
      </c>
      <c r="AW1085" s="14" t="s">
        <v>33</v>
      </c>
      <c r="AX1085" s="14" t="s">
        <v>77</v>
      </c>
      <c r="AY1085" s="171" t="s">
        <v>136</v>
      </c>
    </row>
    <row r="1086" spans="2:65" s="12" customFormat="1" ht="11.25">
      <c r="B1086" s="145"/>
      <c r="D1086" s="146" t="s">
        <v>147</v>
      </c>
      <c r="E1086" s="147" t="s">
        <v>1</v>
      </c>
      <c r="F1086" s="148" t="s">
        <v>1132</v>
      </c>
      <c r="H1086" s="149">
        <v>2.4</v>
      </c>
      <c r="I1086" s="150"/>
      <c r="L1086" s="145"/>
      <c r="M1086" s="151"/>
      <c r="T1086" s="152"/>
      <c r="AT1086" s="147" t="s">
        <v>147</v>
      </c>
      <c r="AU1086" s="147" t="s">
        <v>145</v>
      </c>
      <c r="AV1086" s="12" t="s">
        <v>145</v>
      </c>
      <c r="AW1086" s="12" t="s">
        <v>33</v>
      </c>
      <c r="AX1086" s="12" t="s">
        <v>77</v>
      </c>
      <c r="AY1086" s="147" t="s">
        <v>136</v>
      </c>
    </row>
    <row r="1087" spans="2:65" s="12" customFormat="1" ht="11.25">
      <c r="B1087" s="145"/>
      <c r="D1087" s="146" t="s">
        <v>147</v>
      </c>
      <c r="E1087" s="147" t="s">
        <v>1</v>
      </c>
      <c r="F1087" s="148" t="s">
        <v>1133</v>
      </c>
      <c r="H1087" s="149">
        <v>2.4</v>
      </c>
      <c r="I1087" s="150"/>
      <c r="L1087" s="145"/>
      <c r="M1087" s="151"/>
      <c r="T1087" s="152"/>
      <c r="AT1087" s="147" t="s">
        <v>147</v>
      </c>
      <c r="AU1087" s="147" t="s">
        <v>145</v>
      </c>
      <c r="AV1087" s="12" t="s">
        <v>145</v>
      </c>
      <c r="AW1087" s="12" t="s">
        <v>33</v>
      </c>
      <c r="AX1087" s="12" t="s">
        <v>77</v>
      </c>
      <c r="AY1087" s="147" t="s">
        <v>136</v>
      </c>
    </row>
    <row r="1088" spans="2:65" s="12" customFormat="1" ht="11.25">
      <c r="B1088" s="145"/>
      <c r="D1088" s="146" t="s">
        <v>147</v>
      </c>
      <c r="E1088" s="147" t="s">
        <v>1</v>
      </c>
      <c r="F1088" s="148" t="s">
        <v>1134</v>
      </c>
      <c r="H1088" s="149">
        <v>2.4</v>
      </c>
      <c r="I1088" s="150"/>
      <c r="L1088" s="145"/>
      <c r="M1088" s="151"/>
      <c r="T1088" s="152"/>
      <c r="AT1088" s="147" t="s">
        <v>147</v>
      </c>
      <c r="AU1088" s="147" t="s">
        <v>145</v>
      </c>
      <c r="AV1088" s="12" t="s">
        <v>145</v>
      </c>
      <c r="AW1088" s="12" t="s">
        <v>33</v>
      </c>
      <c r="AX1088" s="12" t="s">
        <v>77</v>
      </c>
      <c r="AY1088" s="147" t="s">
        <v>136</v>
      </c>
    </row>
    <row r="1089" spans="2:65" s="12" customFormat="1" ht="11.25">
      <c r="B1089" s="145"/>
      <c r="D1089" s="146" t="s">
        <v>147</v>
      </c>
      <c r="E1089" s="147" t="s">
        <v>1</v>
      </c>
      <c r="F1089" s="148" t="s">
        <v>1135</v>
      </c>
      <c r="H1089" s="149">
        <v>2.4</v>
      </c>
      <c r="I1089" s="150"/>
      <c r="L1089" s="145"/>
      <c r="M1089" s="151"/>
      <c r="T1089" s="152"/>
      <c r="AT1089" s="147" t="s">
        <v>147</v>
      </c>
      <c r="AU1089" s="147" t="s">
        <v>145</v>
      </c>
      <c r="AV1089" s="12" t="s">
        <v>145</v>
      </c>
      <c r="AW1089" s="12" t="s">
        <v>33</v>
      </c>
      <c r="AX1089" s="12" t="s">
        <v>77</v>
      </c>
      <c r="AY1089" s="147" t="s">
        <v>136</v>
      </c>
    </row>
    <row r="1090" spans="2:65" s="15" customFormat="1" ht="11.25">
      <c r="B1090" s="176"/>
      <c r="D1090" s="146" t="s">
        <v>147</v>
      </c>
      <c r="E1090" s="177" t="s">
        <v>1</v>
      </c>
      <c r="F1090" s="178" t="s">
        <v>167</v>
      </c>
      <c r="H1090" s="179">
        <v>9.6</v>
      </c>
      <c r="I1090" s="180"/>
      <c r="L1090" s="176"/>
      <c r="M1090" s="181"/>
      <c r="T1090" s="182"/>
      <c r="AT1090" s="177" t="s">
        <v>147</v>
      </c>
      <c r="AU1090" s="177" t="s">
        <v>145</v>
      </c>
      <c r="AV1090" s="15" t="s">
        <v>137</v>
      </c>
      <c r="AW1090" s="15" t="s">
        <v>33</v>
      </c>
      <c r="AX1090" s="15" t="s">
        <v>77</v>
      </c>
      <c r="AY1090" s="177" t="s">
        <v>136</v>
      </c>
    </row>
    <row r="1091" spans="2:65" s="12" customFormat="1" ht="11.25">
      <c r="B1091" s="145"/>
      <c r="D1091" s="146" t="s">
        <v>147</v>
      </c>
      <c r="E1091" s="147" t="s">
        <v>1</v>
      </c>
      <c r="F1091" s="148" t="s">
        <v>1136</v>
      </c>
      <c r="H1091" s="149">
        <v>2.4</v>
      </c>
      <c r="I1091" s="150"/>
      <c r="L1091" s="145"/>
      <c r="M1091" s="151"/>
      <c r="T1091" s="152"/>
      <c r="AT1091" s="147" t="s">
        <v>147</v>
      </c>
      <c r="AU1091" s="147" t="s">
        <v>145</v>
      </c>
      <c r="AV1091" s="12" t="s">
        <v>145</v>
      </c>
      <c r="AW1091" s="12" t="s">
        <v>33</v>
      </c>
      <c r="AX1091" s="12" t="s">
        <v>77</v>
      </c>
      <c r="AY1091" s="147" t="s">
        <v>136</v>
      </c>
    </row>
    <row r="1092" spans="2:65" s="12" customFormat="1" ht="11.25">
      <c r="B1092" s="145"/>
      <c r="D1092" s="146" t="s">
        <v>147</v>
      </c>
      <c r="E1092" s="147" t="s">
        <v>1</v>
      </c>
      <c r="F1092" s="148" t="s">
        <v>1137</v>
      </c>
      <c r="H1092" s="149">
        <v>2.4</v>
      </c>
      <c r="I1092" s="150"/>
      <c r="L1092" s="145"/>
      <c r="M1092" s="151"/>
      <c r="T1092" s="152"/>
      <c r="AT1092" s="147" t="s">
        <v>147</v>
      </c>
      <c r="AU1092" s="147" t="s">
        <v>145</v>
      </c>
      <c r="AV1092" s="12" t="s">
        <v>145</v>
      </c>
      <c r="AW1092" s="12" t="s">
        <v>33</v>
      </c>
      <c r="AX1092" s="12" t="s">
        <v>77</v>
      </c>
      <c r="AY1092" s="147" t="s">
        <v>136</v>
      </c>
    </row>
    <row r="1093" spans="2:65" s="12" customFormat="1" ht="11.25">
      <c r="B1093" s="145"/>
      <c r="D1093" s="146" t="s">
        <v>147</v>
      </c>
      <c r="E1093" s="147" t="s">
        <v>1</v>
      </c>
      <c r="F1093" s="148" t="s">
        <v>1138</v>
      </c>
      <c r="H1093" s="149">
        <v>2.4</v>
      </c>
      <c r="I1093" s="150"/>
      <c r="L1093" s="145"/>
      <c r="M1093" s="151"/>
      <c r="T1093" s="152"/>
      <c r="AT1093" s="147" t="s">
        <v>147</v>
      </c>
      <c r="AU1093" s="147" t="s">
        <v>145</v>
      </c>
      <c r="AV1093" s="12" t="s">
        <v>145</v>
      </c>
      <c r="AW1093" s="12" t="s">
        <v>33</v>
      </c>
      <c r="AX1093" s="12" t="s">
        <v>77</v>
      </c>
      <c r="AY1093" s="147" t="s">
        <v>136</v>
      </c>
    </row>
    <row r="1094" spans="2:65" s="12" customFormat="1" ht="11.25">
      <c r="B1094" s="145"/>
      <c r="D1094" s="146" t="s">
        <v>147</v>
      </c>
      <c r="E1094" s="147" t="s">
        <v>1</v>
      </c>
      <c r="F1094" s="148" t="s">
        <v>1139</v>
      </c>
      <c r="H1094" s="149">
        <v>2.4</v>
      </c>
      <c r="I1094" s="150"/>
      <c r="L1094" s="145"/>
      <c r="M1094" s="151"/>
      <c r="T1094" s="152"/>
      <c r="AT1094" s="147" t="s">
        <v>147</v>
      </c>
      <c r="AU1094" s="147" t="s">
        <v>145</v>
      </c>
      <c r="AV1094" s="12" t="s">
        <v>145</v>
      </c>
      <c r="AW1094" s="12" t="s">
        <v>33</v>
      </c>
      <c r="AX1094" s="12" t="s">
        <v>77</v>
      </c>
      <c r="AY1094" s="147" t="s">
        <v>136</v>
      </c>
    </row>
    <row r="1095" spans="2:65" s="15" customFormat="1" ht="11.25">
      <c r="B1095" s="176"/>
      <c r="D1095" s="146" t="s">
        <v>147</v>
      </c>
      <c r="E1095" s="177" t="s">
        <v>1</v>
      </c>
      <c r="F1095" s="178" t="s">
        <v>167</v>
      </c>
      <c r="H1095" s="179">
        <v>9.6</v>
      </c>
      <c r="I1095" s="180"/>
      <c r="L1095" s="176"/>
      <c r="M1095" s="181"/>
      <c r="T1095" s="182"/>
      <c r="AT1095" s="177" t="s">
        <v>147</v>
      </c>
      <c r="AU1095" s="177" t="s">
        <v>145</v>
      </c>
      <c r="AV1095" s="15" t="s">
        <v>137</v>
      </c>
      <c r="AW1095" s="15" t="s">
        <v>33</v>
      </c>
      <c r="AX1095" s="15" t="s">
        <v>77</v>
      </c>
      <c r="AY1095" s="177" t="s">
        <v>136</v>
      </c>
    </row>
    <row r="1096" spans="2:65" s="13" customFormat="1" ht="11.25">
      <c r="B1096" s="153"/>
      <c r="D1096" s="146" t="s">
        <v>147</v>
      </c>
      <c r="E1096" s="154" t="s">
        <v>1</v>
      </c>
      <c r="F1096" s="155" t="s">
        <v>150</v>
      </c>
      <c r="H1096" s="156">
        <v>19.2</v>
      </c>
      <c r="I1096" s="157"/>
      <c r="L1096" s="153"/>
      <c r="M1096" s="158"/>
      <c r="T1096" s="159"/>
      <c r="AT1096" s="154" t="s">
        <v>147</v>
      </c>
      <c r="AU1096" s="154" t="s">
        <v>145</v>
      </c>
      <c r="AV1096" s="13" t="s">
        <v>144</v>
      </c>
      <c r="AW1096" s="13" t="s">
        <v>33</v>
      </c>
      <c r="AX1096" s="13" t="s">
        <v>85</v>
      </c>
      <c r="AY1096" s="154" t="s">
        <v>136</v>
      </c>
    </row>
    <row r="1097" spans="2:65" s="1" customFormat="1" ht="16.5" customHeight="1">
      <c r="B1097" s="32"/>
      <c r="C1097" s="160" t="s">
        <v>1140</v>
      </c>
      <c r="D1097" s="160" t="s">
        <v>151</v>
      </c>
      <c r="E1097" s="161" t="s">
        <v>1141</v>
      </c>
      <c r="F1097" s="162" t="s">
        <v>1142</v>
      </c>
      <c r="G1097" s="163" t="s">
        <v>196</v>
      </c>
      <c r="H1097" s="164">
        <v>21.12</v>
      </c>
      <c r="I1097" s="165"/>
      <c r="J1097" s="166">
        <f>ROUND(I1097*H1097,2)</f>
        <v>0</v>
      </c>
      <c r="K1097" s="162" t="s">
        <v>143</v>
      </c>
      <c r="L1097" s="167"/>
      <c r="M1097" s="168" t="s">
        <v>1</v>
      </c>
      <c r="N1097" s="169" t="s">
        <v>43</v>
      </c>
      <c r="P1097" s="141">
        <f>O1097*H1097</f>
        <v>0</v>
      </c>
      <c r="Q1097" s="141">
        <v>3.2000000000000003E-4</v>
      </c>
      <c r="R1097" s="141">
        <f>Q1097*H1097</f>
        <v>6.7584000000000012E-3</v>
      </c>
      <c r="S1097" s="141">
        <v>0</v>
      </c>
      <c r="T1097" s="142">
        <f>S1097*H1097</f>
        <v>0</v>
      </c>
      <c r="AR1097" s="143" t="s">
        <v>473</v>
      </c>
      <c r="AT1097" s="143" t="s">
        <v>151</v>
      </c>
      <c r="AU1097" s="143" t="s">
        <v>145</v>
      </c>
      <c r="AY1097" s="17" t="s">
        <v>136</v>
      </c>
      <c r="BE1097" s="144">
        <f>IF(N1097="základní",J1097,0)</f>
        <v>0</v>
      </c>
      <c r="BF1097" s="144">
        <f>IF(N1097="snížená",J1097,0)</f>
        <v>0</v>
      </c>
      <c r="BG1097" s="144">
        <f>IF(N1097="zákl. přenesená",J1097,0)</f>
        <v>0</v>
      </c>
      <c r="BH1097" s="144">
        <f>IF(N1097="sníž. přenesená",J1097,0)</f>
        <v>0</v>
      </c>
      <c r="BI1097" s="144">
        <f>IF(N1097="nulová",J1097,0)</f>
        <v>0</v>
      </c>
      <c r="BJ1097" s="17" t="s">
        <v>145</v>
      </c>
      <c r="BK1097" s="144">
        <f>ROUND(I1097*H1097,2)</f>
        <v>0</v>
      </c>
      <c r="BL1097" s="17" t="s">
        <v>283</v>
      </c>
      <c r="BM1097" s="143" t="s">
        <v>1143</v>
      </c>
    </row>
    <row r="1098" spans="2:65" s="12" customFormat="1" ht="11.25">
      <c r="B1098" s="145"/>
      <c r="D1098" s="146" t="s">
        <v>147</v>
      </c>
      <c r="F1098" s="148" t="s">
        <v>1144</v>
      </c>
      <c r="H1098" s="149">
        <v>21.12</v>
      </c>
      <c r="I1098" s="150"/>
      <c r="L1098" s="145"/>
      <c r="M1098" s="151"/>
      <c r="T1098" s="152"/>
      <c r="AT1098" s="147" t="s">
        <v>147</v>
      </c>
      <c r="AU1098" s="147" t="s">
        <v>145</v>
      </c>
      <c r="AV1098" s="12" t="s">
        <v>145</v>
      </c>
      <c r="AW1098" s="12" t="s">
        <v>4</v>
      </c>
      <c r="AX1098" s="12" t="s">
        <v>85</v>
      </c>
      <c r="AY1098" s="147" t="s">
        <v>136</v>
      </c>
    </row>
    <row r="1099" spans="2:65" s="1" customFormat="1" ht="37.9" customHeight="1">
      <c r="B1099" s="32"/>
      <c r="C1099" s="132" t="s">
        <v>1145</v>
      </c>
      <c r="D1099" s="132" t="s">
        <v>139</v>
      </c>
      <c r="E1099" s="133" t="s">
        <v>1146</v>
      </c>
      <c r="F1099" s="134" t="s">
        <v>1147</v>
      </c>
      <c r="G1099" s="135" t="s">
        <v>196</v>
      </c>
      <c r="H1099" s="136">
        <v>3.89</v>
      </c>
      <c r="I1099" s="137"/>
      <c r="J1099" s="138">
        <f>ROUND(I1099*H1099,2)</f>
        <v>0</v>
      </c>
      <c r="K1099" s="134" t="s">
        <v>143</v>
      </c>
      <c r="L1099" s="32"/>
      <c r="M1099" s="139" t="s">
        <v>1</v>
      </c>
      <c r="N1099" s="140" t="s">
        <v>43</v>
      </c>
      <c r="P1099" s="141">
        <f>O1099*H1099</f>
        <v>0</v>
      </c>
      <c r="Q1099" s="141">
        <v>5.8E-4</v>
      </c>
      <c r="R1099" s="141">
        <f>Q1099*H1099</f>
        <v>2.2561999999999999E-3</v>
      </c>
      <c r="S1099" s="141">
        <v>0</v>
      </c>
      <c r="T1099" s="142">
        <f>S1099*H1099</f>
        <v>0</v>
      </c>
      <c r="AR1099" s="143" t="s">
        <v>283</v>
      </c>
      <c r="AT1099" s="143" t="s">
        <v>139</v>
      </c>
      <c r="AU1099" s="143" t="s">
        <v>145</v>
      </c>
      <c r="AY1099" s="17" t="s">
        <v>136</v>
      </c>
      <c r="BE1099" s="144">
        <f>IF(N1099="základní",J1099,0)</f>
        <v>0</v>
      </c>
      <c r="BF1099" s="144">
        <f>IF(N1099="snížená",J1099,0)</f>
        <v>0</v>
      </c>
      <c r="BG1099" s="144">
        <f>IF(N1099="zákl. přenesená",J1099,0)</f>
        <v>0</v>
      </c>
      <c r="BH1099" s="144">
        <f>IF(N1099="sníž. přenesená",J1099,0)</f>
        <v>0</v>
      </c>
      <c r="BI1099" s="144">
        <f>IF(N1099="nulová",J1099,0)</f>
        <v>0</v>
      </c>
      <c r="BJ1099" s="17" t="s">
        <v>145</v>
      </c>
      <c r="BK1099" s="144">
        <f>ROUND(I1099*H1099,2)</f>
        <v>0</v>
      </c>
      <c r="BL1099" s="17" t="s">
        <v>283</v>
      </c>
      <c r="BM1099" s="143" t="s">
        <v>1148</v>
      </c>
    </row>
    <row r="1100" spans="2:65" s="14" customFormat="1" ht="11.25">
      <c r="B1100" s="170"/>
      <c r="D1100" s="146" t="s">
        <v>147</v>
      </c>
      <c r="E1100" s="171" t="s">
        <v>1</v>
      </c>
      <c r="F1100" s="172" t="s">
        <v>161</v>
      </c>
      <c r="H1100" s="171" t="s">
        <v>1</v>
      </c>
      <c r="I1100" s="173"/>
      <c r="L1100" s="170"/>
      <c r="M1100" s="174"/>
      <c r="T1100" s="175"/>
      <c r="AT1100" s="171" t="s">
        <v>147</v>
      </c>
      <c r="AU1100" s="171" t="s">
        <v>145</v>
      </c>
      <c r="AV1100" s="14" t="s">
        <v>85</v>
      </c>
      <c r="AW1100" s="14" t="s">
        <v>33</v>
      </c>
      <c r="AX1100" s="14" t="s">
        <v>77</v>
      </c>
      <c r="AY1100" s="171" t="s">
        <v>136</v>
      </c>
    </row>
    <row r="1101" spans="2:65" s="12" customFormat="1" ht="11.25">
      <c r="B1101" s="145"/>
      <c r="D1101" s="146" t="s">
        <v>147</v>
      </c>
      <c r="E1101" s="147" t="s">
        <v>1</v>
      </c>
      <c r="F1101" s="148" t="s">
        <v>1149</v>
      </c>
      <c r="H1101" s="149">
        <v>1.96</v>
      </c>
      <c r="I1101" s="150"/>
      <c r="L1101" s="145"/>
      <c r="M1101" s="151"/>
      <c r="T1101" s="152"/>
      <c r="AT1101" s="147" t="s">
        <v>147</v>
      </c>
      <c r="AU1101" s="147" t="s">
        <v>145</v>
      </c>
      <c r="AV1101" s="12" t="s">
        <v>145</v>
      </c>
      <c r="AW1101" s="12" t="s">
        <v>33</v>
      </c>
      <c r="AX1101" s="12" t="s">
        <v>77</v>
      </c>
      <c r="AY1101" s="147" t="s">
        <v>136</v>
      </c>
    </row>
    <row r="1102" spans="2:65" s="14" customFormat="1" ht="11.25">
      <c r="B1102" s="170"/>
      <c r="D1102" s="146" t="s">
        <v>147</v>
      </c>
      <c r="E1102" s="171" t="s">
        <v>1</v>
      </c>
      <c r="F1102" s="172" t="s">
        <v>227</v>
      </c>
      <c r="H1102" s="171" t="s">
        <v>1</v>
      </c>
      <c r="I1102" s="173"/>
      <c r="L1102" s="170"/>
      <c r="M1102" s="174"/>
      <c r="T1102" s="175"/>
      <c r="AT1102" s="171" t="s">
        <v>147</v>
      </c>
      <c r="AU1102" s="171" t="s">
        <v>145</v>
      </c>
      <c r="AV1102" s="14" t="s">
        <v>85</v>
      </c>
      <c r="AW1102" s="14" t="s">
        <v>33</v>
      </c>
      <c r="AX1102" s="14" t="s">
        <v>77</v>
      </c>
      <c r="AY1102" s="171" t="s">
        <v>136</v>
      </c>
    </row>
    <row r="1103" spans="2:65" s="12" customFormat="1" ht="11.25">
      <c r="B1103" s="145"/>
      <c r="D1103" s="146" t="s">
        <v>147</v>
      </c>
      <c r="E1103" s="147" t="s">
        <v>1</v>
      </c>
      <c r="F1103" s="148" t="s">
        <v>1150</v>
      </c>
      <c r="H1103" s="149">
        <v>1.93</v>
      </c>
      <c r="I1103" s="150"/>
      <c r="L1103" s="145"/>
      <c r="M1103" s="151"/>
      <c r="T1103" s="152"/>
      <c r="AT1103" s="147" t="s">
        <v>147</v>
      </c>
      <c r="AU1103" s="147" t="s">
        <v>145</v>
      </c>
      <c r="AV1103" s="12" t="s">
        <v>145</v>
      </c>
      <c r="AW1103" s="12" t="s">
        <v>33</v>
      </c>
      <c r="AX1103" s="12" t="s">
        <v>77</v>
      </c>
      <c r="AY1103" s="147" t="s">
        <v>136</v>
      </c>
    </row>
    <row r="1104" spans="2:65" s="13" customFormat="1" ht="11.25">
      <c r="B1104" s="153"/>
      <c r="D1104" s="146" t="s">
        <v>147</v>
      </c>
      <c r="E1104" s="154" t="s">
        <v>1</v>
      </c>
      <c r="F1104" s="155" t="s">
        <v>150</v>
      </c>
      <c r="H1104" s="156">
        <v>3.89</v>
      </c>
      <c r="I1104" s="157"/>
      <c r="L1104" s="153"/>
      <c r="M1104" s="158"/>
      <c r="T1104" s="159"/>
      <c r="AT1104" s="154" t="s">
        <v>147</v>
      </c>
      <c r="AU1104" s="154" t="s">
        <v>145</v>
      </c>
      <c r="AV1104" s="13" t="s">
        <v>144</v>
      </c>
      <c r="AW1104" s="13" t="s">
        <v>33</v>
      </c>
      <c r="AX1104" s="13" t="s">
        <v>85</v>
      </c>
      <c r="AY1104" s="154" t="s">
        <v>136</v>
      </c>
    </row>
    <row r="1105" spans="2:65" s="1" customFormat="1" ht="33" customHeight="1">
      <c r="B1105" s="32"/>
      <c r="C1105" s="160" t="s">
        <v>1151</v>
      </c>
      <c r="D1105" s="160" t="s">
        <v>151</v>
      </c>
      <c r="E1105" s="161" t="s">
        <v>1152</v>
      </c>
      <c r="F1105" s="162" t="s">
        <v>1153</v>
      </c>
      <c r="G1105" s="163" t="s">
        <v>196</v>
      </c>
      <c r="H1105" s="164">
        <v>4.2789999999999999</v>
      </c>
      <c r="I1105" s="165"/>
      <c r="J1105" s="166">
        <f>ROUND(I1105*H1105,2)</f>
        <v>0</v>
      </c>
      <c r="K1105" s="162" t="s">
        <v>1</v>
      </c>
      <c r="L1105" s="167"/>
      <c r="M1105" s="168" t="s">
        <v>1</v>
      </c>
      <c r="N1105" s="169" t="s">
        <v>43</v>
      </c>
      <c r="P1105" s="141">
        <f>O1105*H1105</f>
        <v>0</v>
      </c>
      <c r="Q1105" s="141">
        <v>1.98E-3</v>
      </c>
      <c r="R1105" s="141">
        <f>Q1105*H1105</f>
        <v>8.4724199999999996E-3</v>
      </c>
      <c r="S1105" s="141">
        <v>0</v>
      </c>
      <c r="T1105" s="142">
        <f>S1105*H1105</f>
        <v>0</v>
      </c>
      <c r="AR1105" s="143" t="s">
        <v>473</v>
      </c>
      <c r="AT1105" s="143" t="s">
        <v>151</v>
      </c>
      <c r="AU1105" s="143" t="s">
        <v>145</v>
      </c>
      <c r="AY1105" s="17" t="s">
        <v>136</v>
      </c>
      <c r="BE1105" s="144">
        <f>IF(N1105="základní",J1105,0)</f>
        <v>0</v>
      </c>
      <c r="BF1105" s="144">
        <f>IF(N1105="snížená",J1105,0)</f>
        <v>0</v>
      </c>
      <c r="BG1105" s="144">
        <f>IF(N1105="zákl. přenesená",J1105,0)</f>
        <v>0</v>
      </c>
      <c r="BH1105" s="144">
        <f>IF(N1105="sníž. přenesená",J1105,0)</f>
        <v>0</v>
      </c>
      <c r="BI1105" s="144">
        <f>IF(N1105="nulová",J1105,0)</f>
        <v>0</v>
      </c>
      <c r="BJ1105" s="17" t="s">
        <v>145</v>
      </c>
      <c r="BK1105" s="144">
        <f>ROUND(I1105*H1105,2)</f>
        <v>0</v>
      </c>
      <c r="BL1105" s="17" t="s">
        <v>283</v>
      </c>
      <c r="BM1105" s="143" t="s">
        <v>1154</v>
      </c>
    </row>
    <row r="1106" spans="2:65" s="12" customFormat="1" ht="11.25">
      <c r="B1106" s="145"/>
      <c r="D1106" s="146" t="s">
        <v>147</v>
      </c>
      <c r="F1106" s="148" t="s">
        <v>1155</v>
      </c>
      <c r="H1106" s="149">
        <v>4.2789999999999999</v>
      </c>
      <c r="I1106" s="150"/>
      <c r="L1106" s="145"/>
      <c r="M1106" s="151"/>
      <c r="T1106" s="152"/>
      <c r="AT1106" s="147" t="s">
        <v>147</v>
      </c>
      <c r="AU1106" s="147" t="s">
        <v>145</v>
      </c>
      <c r="AV1106" s="12" t="s">
        <v>145</v>
      </c>
      <c r="AW1106" s="12" t="s">
        <v>4</v>
      </c>
      <c r="AX1106" s="12" t="s">
        <v>85</v>
      </c>
      <c r="AY1106" s="147" t="s">
        <v>136</v>
      </c>
    </row>
    <row r="1107" spans="2:65" s="1" customFormat="1" ht="33" customHeight="1">
      <c r="B1107" s="32"/>
      <c r="C1107" s="132" t="s">
        <v>1156</v>
      </c>
      <c r="D1107" s="132" t="s">
        <v>139</v>
      </c>
      <c r="E1107" s="133" t="s">
        <v>1157</v>
      </c>
      <c r="F1107" s="134" t="s">
        <v>1158</v>
      </c>
      <c r="G1107" s="135" t="s">
        <v>175</v>
      </c>
      <c r="H1107" s="136">
        <v>32.250999999999998</v>
      </c>
      <c r="I1107" s="137"/>
      <c r="J1107" s="138">
        <f>ROUND(I1107*H1107,2)</f>
        <v>0</v>
      </c>
      <c r="K1107" s="134" t="s">
        <v>143</v>
      </c>
      <c r="L1107" s="32"/>
      <c r="M1107" s="139" t="s">
        <v>1</v>
      </c>
      <c r="N1107" s="140" t="s">
        <v>43</v>
      </c>
      <c r="P1107" s="141">
        <f>O1107*H1107</f>
        <v>0</v>
      </c>
      <c r="Q1107" s="141">
        <v>9.0299999999999998E-3</v>
      </c>
      <c r="R1107" s="141">
        <f>Q1107*H1107</f>
        <v>0.29122652999999998</v>
      </c>
      <c r="S1107" s="141">
        <v>0</v>
      </c>
      <c r="T1107" s="142">
        <f>S1107*H1107</f>
        <v>0</v>
      </c>
      <c r="AR1107" s="143" t="s">
        <v>283</v>
      </c>
      <c r="AT1107" s="143" t="s">
        <v>139</v>
      </c>
      <c r="AU1107" s="143" t="s">
        <v>145</v>
      </c>
      <c r="AY1107" s="17" t="s">
        <v>136</v>
      </c>
      <c r="BE1107" s="144">
        <f>IF(N1107="základní",J1107,0)</f>
        <v>0</v>
      </c>
      <c r="BF1107" s="144">
        <f>IF(N1107="snížená",J1107,0)</f>
        <v>0</v>
      </c>
      <c r="BG1107" s="144">
        <f>IF(N1107="zákl. přenesená",J1107,0)</f>
        <v>0</v>
      </c>
      <c r="BH1107" s="144">
        <f>IF(N1107="sníž. přenesená",J1107,0)</f>
        <v>0</v>
      </c>
      <c r="BI1107" s="144">
        <f>IF(N1107="nulová",J1107,0)</f>
        <v>0</v>
      </c>
      <c r="BJ1107" s="17" t="s">
        <v>145</v>
      </c>
      <c r="BK1107" s="144">
        <f>ROUND(I1107*H1107,2)</f>
        <v>0</v>
      </c>
      <c r="BL1107" s="17" t="s">
        <v>283</v>
      </c>
      <c r="BM1107" s="143" t="s">
        <v>1159</v>
      </c>
    </row>
    <row r="1108" spans="2:65" s="14" customFormat="1" ht="11.25">
      <c r="B1108" s="170"/>
      <c r="D1108" s="146" t="s">
        <v>147</v>
      </c>
      <c r="E1108" s="171" t="s">
        <v>1</v>
      </c>
      <c r="F1108" s="172" t="s">
        <v>1092</v>
      </c>
      <c r="H1108" s="171" t="s">
        <v>1</v>
      </c>
      <c r="I1108" s="173"/>
      <c r="L1108" s="170"/>
      <c r="M1108" s="174"/>
      <c r="T1108" s="175"/>
      <c r="AT1108" s="171" t="s">
        <v>147</v>
      </c>
      <c r="AU1108" s="171" t="s">
        <v>145</v>
      </c>
      <c r="AV1108" s="14" t="s">
        <v>85</v>
      </c>
      <c r="AW1108" s="14" t="s">
        <v>33</v>
      </c>
      <c r="AX1108" s="14" t="s">
        <v>77</v>
      </c>
      <c r="AY1108" s="171" t="s">
        <v>136</v>
      </c>
    </row>
    <row r="1109" spans="2:65" s="12" customFormat="1" ht="11.25">
      <c r="B1109" s="145"/>
      <c r="D1109" s="146" t="s">
        <v>147</v>
      </c>
      <c r="E1109" s="147" t="s">
        <v>1</v>
      </c>
      <c r="F1109" s="148" t="s">
        <v>1093</v>
      </c>
      <c r="H1109" s="149">
        <v>4.3099999999999996</v>
      </c>
      <c r="I1109" s="150"/>
      <c r="L1109" s="145"/>
      <c r="M1109" s="151"/>
      <c r="T1109" s="152"/>
      <c r="AT1109" s="147" t="s">
        <v>147</v>
      </c>
      <c r="AU1109" s="147" t="s">
        <v>145</v>
      </c>
      <c r="AV1109" s="12" t="s">
        <v>145</v>
      </c>
      <c r="AW1109" s="12" t="s">
        <v>33</v>
      </c>
      <c r="AX1109" s="12" t="s">
        <v>77</v>
      </c>
      <c r="AY1109" s="147" t="s">
        <v>136</v>
      </c>
    </row>
    <row r="1110" spans="2:65" s="14" customFormat="1" ht="11.25">
      <c r="B1110" s="170"/>
      <c r="D1110" s="146" t="s">
        <v>147</v>
      </c>
      <c r="E1110" s="171" t="s">
        <v>1</v>
      </c>
      <c r="F1110" s="172" t="s">
        <v>1094</v>
      </c>
      <c r="H1110" s="171" t="s">
        <v>1</v>
      </c>
      <c r="I1110" s="173"/>
      <c r="L1110" s="170"/>
      <c r="M1110" s="174"/>
      <c r="T1110" s="175"/>
      <c r="AT1110" s="171" t="s">
        <v>147</v>
      </c>
      <c r="AU1110" s="171" t="s">
        <v>145</v>
      </c>
      <c r="AV1110" s="14" t="s">
        <v>85</v>
      </c>
      <c r="AW1110" s="14" t="s">
        <v>33</v>
      </c>
      <c r="AX1110" s="14" t="s">
        <v>77</v>
      </c>
      <c r="AY1110" s="171" t="s">
        <v>136</v>
      </c>
    </row>
    <row r="1111" spans="2:65" s="12" customFormat="1" ht="11.25">
      <c r="B1111" s="145"/>
      <c r="D1111" s="146" t="s">
        <v>147</v>
      </c>
      <c r="E1111" s="147" t="s">
        <v>1</v>
      </c>
      <c r="F1111" s="148" t="s">
        <v>1095</v>
      </c>
      <c r="H1111" s="149">
        <v>3.3220000000000001</v>
      </c>
      <c r="I1111" s="150"/>
      <c r="L1111" s="145"/>
      <c r="M1111" s="151"/>
      <c r="T1111" s="152"/>
      <c r="AT1111" s="147" t="s">
        <v>147</v>
      </c>
      <c r="AU1111" s="147" t="s">
        <v>145</v>
      </c>
      <c r="AV1111" s="12" t="s">
        <v>145</v>
      </c>
      <c r="AW1111" s="12" t="s">
        <v>33</v>
      </c>
      <c r="AX1111" s="12" t="s">
        <v>77</v>
      </c>
      <c r="AY1111" s="147" t="s">
        <v>136</v>
      </c>
    </row>
    <row r="1112" spans="2:65" s="14" customFormat="1" ht="11.25">
      <c r="B1112" s="170"/>
      <c r="D1112" s="146" t="s">
        <v>147</v>
      </c>
      <c r="E1112" s="171" t="s">
        <v>1</v>
      </c>
      <c r="F1112" s="172" t="s">
        <v>1160</v>
      </c>
      <c r="H1112" s="171" t="s">
        <v>1</v>
      </c>
      <c r="I1112" s="173"/>
      <c r="L1112" s="170"/>
      <c r="M1112" s="174"/>
      <c r="T1112" s="175"/>
      <c r="AT1112" s="171" t="s">
        <v>147</v>
      </c>
      <c r="AU1112" s="171" t="s">
        <v>145</v>
      </c>
      <c r="AV1112" s="14" t="s">
        <v>85</v>
      </c>
      <c r="AW1112" s="14" t="s">
        <v>33</v>
      </c>
      <c r="AX1112" s="14" t="s">
        <v>77</v>
      </c>
      <c r="AY1112" s="171" t="s">
        <v>136</v>
      </c>
    </row>
    <row r="1113" spans="2:65" s="12" customFormat="1" ht="11.25">
      <c r="B1113" s="145"/>
      <c r="D1113" s="146" t="s">
        <v>147</v>
      </c>
      <c r="E1113" s="147" t="s">
        <v>1</v>
      </c>
      <c r="F1113" s="148" t="s">
        <v>1161</v>
      </c>
      <c r="H1113" s="149">
        <v>4.8849999999999998</v>
      </c>
      <c r="I1113" s="150"/>
      <c r="L1113" s="145"/>
      <c r="M1113" s="151"/>
      <c r="T1113" s="152"/>
      <c r="AT1113" s="147" t="s">
        <v>147</v>
      </c>
      <c r="AU1113" s="147" t="s">
        <v>145</v>
      </c>
      <c r="AV1113" s="12" t="s">
        <v>145</v>
      </c>
      <c r="AW1113" s="12" t="s">
        <v>33</v>
      </c>
      <c r="AX1113" s="12" t="s">
        <v>77</v>
      </c>
      <c r="AY1113" s="147" t="s">
        <v>136</v>
      </c>
    </row>
    <row r="1114" spans="2:65" s="14" customFormat="1" ht="11.25">
      <c r="B1114" s="170"/>
      <c r="D1114" s="146" t="s">
        <v>147</v>
      </c>
      <c r="E1114" s="171" t="s">
        <v>1</v>
      </c>
      <c r="F1114" s="172" t="s">
        <v>1162</v>
      </c>
      <c r="H1114" s="171" t="s">
        <v>1</v>
      </c>
      <c r="I1114" s="173"/>
      <c r="L1114" s="170"/>
      <c r="M1114" s="174"/>
      <c r="T1114" s="175"/>
      <c r="AT1114" s="171" t="s">
        <v>147</v>
      </c>
      <c r="AU1114" s="171" t="s">
        <v>145</v>
      </c>
      <c r="AV1114" s="14" t="s">
        <v>85</v>
      </c>
      <c r="AW1114" s="14" t="s">
        <v>33</v>
      </c>
      <c r="AX1114" s="14" t="s">
        <v>77</v>
      </c>
      <c r="AY1114" s="171" t="s">
        <v>136</v>
      </c>
    </row>
    <row r="1115" spans="2:65" s="12" customFormat="1" ht="11.25">
      <c r="B1115" s="145"/>
      <c r="D1115" s="146" t="s">
        <v>147</v>
      </c>
      <c r="E1115" s="147" t="s">
        <v>1</v>
      </c>
      <c r="F1115" s="148" t="s">
        <v>1163</v>
      </c>
      <c r="H1115" s="149">
        <v>2.6419999999999999</v>
      </c>
      <c r="I1115" s="150"/>
      <c r="L1115" s="145"/>
      <c r="M1115" s="151"/>
      <c r="T1115" s="152"/>
      <c r="AT1115" s="147" t="s">
        <v>147</v>
      </c>
      <c r="AU1115" s="147" t="s">
        <v>145</v>
      </c>
      <c r="AV1115" s="12" t="s">
        <v>145</v>
      </c>
      <c r="AW1115" s="12" t="s">
        <v>33</v>
      </c>
      <c r="AX1115" s="12" t="s">
        <v>77</v>
      </c>
      <c r="AY1115" s="147" t="s">
        <v>136</v>
      </c>
    </row>
    <row r="1116" spans="2:65" s="15" customFormat="1" ht="11.25">
      <c r="B1116" s="176"/>
      <c r="D1116" s="146" t="s">
        <v>147</v>
      </c>
      <c r="E1116" s="177" t="s">
        <v>1</v>
      </c>
      <c r="F1116" s="178" t="s">
        <v>167</v>
      </c>
      <c r="H1116" s="179">
        <v>15.159000000000001</v>
      </c>
      <c r="I1116" s="180"/>
      <c r="L1116" s="176"/>
      <c r="M1116" s="181"/>
      <c r="T1116" s="182"/>
      <c r="AT1116" s="177" t="s">
        <v>147</v>
      </c>
      <c r="AU1116" s="177" t="s">
        <v>145</v>
      </c>
      <c r="AV1116" s="15" t="s">
        <v>137</v>
      </c>
      <c r="AW1116" s="15" t="s">
        <v>33</v>
      </c>
      <c r="AX1116" s="15" t="s">
        <v>77</v>
      </c>
      <c r="AY1116" s="177" t="s">
        <v>136</v>
      </c>
    </row>
    <row r="1117" spans="2:65" s="14" customFormat="1" ht="11.25">
      <c r="B1117" s="170"/>
      <c r="D1117" s="146" t="s">
        <v>147</v>
      </c>
      <c r="E1117" s="171" t="s">
        <v>1</v>
      </c>
      <c r="F1117" s="172" t="s">
        <v>1164</v>
      </c>
      <c r="H1117" s="171" t="s">
        <v>1</v>
      </c>
      <c r="I1117" s="173"/>
      <c r="L1117" s="170"/>
      <c r="M1117" s="174"/>
      <c r="T1117" s="175"/>
      <c r="AT1117" s="171" t="s">
        <v>147</v>
      </c>
      <c r="AU1117" s="171" t="s">
        <v>145</v>
      </c>
      <c r="AV1117" s="14" t="s">
        <v>85</v>
      </c>
      <c r="AW1117" s="14" t="s">
        <v>33</v>
      </c>
      <c r="AX1117" s="14" t="s">
        <v>77</v>
      </c>
      <c r="AY1117" s="171" t="s">
        <v>136</v>
      </c>
    </row>
    <row r="1118" spans="2:65" s="12" customFormat="1" ht="11.25">
      <c r="B1118" s="145"/>
      <c r="D1118" s="146" t="s">
        <v>147</v>
      </c>
      <c r="E1118" s="147" t="s">
        <v>1</v>
      </c>
      <c r="F1118" s="148" t="s">
        <v>1165</v>
      </c>
      <c r="H1118" s="149">
        <v>4.6100000000000003</v>
      </c>
      <c r="I1118" s="150"/>
      <c r="L1118" s="145"/>
      <c r="M1118" s="151"/>
      <c r="T1118" s="152"/>
      <c r="AT1118" s="147" t="s">
        <v>147</v>
      </c>
      <c r="AU1118" s="147" t="s">
        <v>145</v>
      </c>
      <c r="AV1118" s="12" t="s">
        <v>145</v>
      </c>
      <c r="AW1118" s="12" t="s">
        <v>33</v>
      </c>
      <c r="AX1118" s="12" t="s">
        <v>77</v>
      </c>
      <c r="AY1118" s="147" t="s">
        <v>136</v>
      </c>
    </row>
    <row r="1119" spans="2:65" s="14" customFormat="1" ht="11.25">
      <c r="B1119" s="170"/>
      <c r="D1119" s="146" t="s">
        <v>147</v>
      </c>
      <c r="E1119" s="171" t="s">
        <v>1</v>
      </c>
      <c r="F1119" s="172" t="s">
        <v>1102</v>
      </c>
      <c r="H1119" s="171" t="s">
        <v>1</v>
      </c>
      <c r="I1119" s="173"/>
      <c r="L1119" s="170"/>
      <c r="M1119" s="174"/>
      <c r="T1119" s="175"/>
      <c r="AT1119" s="171" t="s">
        <v>147</v>
      </c>
      <c r="AU1119" s="171" t="s">
        <v>145</v>
      </c>
      <c r="AV1119" s="14" t="s">
        <v>85</v>
      </c>
      <c r="AW1119" s="14" t="s">
        <v>33</v>
      </c>
      <c r="AX1119" s="14" t="s">
        <v>77</v>
      </c>
      <c r="AY1119" s="171" t="s">
        <v>136</v>
      </c>
    </row>
    <row r="1120" spans="2:65" s="12" customFormat="1" ht="11.25">
      <c r="B1120" s="145"/>
      <c r="D1120" s="146" t="s">
        <v>147</v>
      </c>
      <c r="E1120" s="147" t="s">
        <v>1</v>
      </c>
      <c r="F1120" s="148" t="s">
        <v>1166</v>
      </c>
      <c r="H1120" s="149">
        <v>4.423</v>
      </c>
      <c r="I1120" s="150"/>
      <c r="L1120" s="145"/>
      <c r="M1120" s="151"/>
      <c r="T1120" s="152"/>
      <c r="AT1120" s="147" t="s">
        <v>147</v>
      </c>
      <c r="AU1120" s="147" t="s">
        <v>145</v>
      </c>
      <c r="AV1120" s="12" t="s">
        <v>145</v>
      </c>
      <c r="AW1120" s="12" t="s">
        <v>33</v>
      </c>
      <c r="AX1120" s="12" t="s">
        <v>77</v>
      </c>
      <c r="AY1120" s="147" t="s">
        <v>136</v>
      </c>
    </row>
    <row r="1121" spans="2:65" s="14" customFormat="1" ht="11.25">
      <c r="B1121" s="170"/>
      <c r="D1121" s="146" t="s">
        <v>147</v>
      </c>
      <c r="E1121" s="171" t="s">
        <v>1</v>
      </c>
      <c r="F1121" s="172" t="s">
        <v>1104</v>
      </c>
      <c r="H1121" s="171" t="s">
        <v>1</v>
      </c>
      <c r="I1121" s="173"/>
      <c r="L1121" s="170"/>
      <c r="M1121" s="174"/>
      <c r="T1121" s="175"/>
      <c r="AT1121" s="171" t="s">
        <v>147</v>
      </c>
      <c r="AU1121" s="171" t="s">
        <v>145</v>
      </c>
      <c r="AV1121" s="14" t="s">
        <v>85</v>
      </c>
      <c r="AW1121" s="14" t="s">
        <v>33</v>
      </c>
      <c r="AX1121" s="14" t="s">
        <v>77</v>
      </c>
      <c r="AY1121" s="171" t="s">
        <v>136</v>
      </c>
    </row>
    <row r="1122" spans="2:65" s="12" customFormat="1" ht="11.25">
      <c r="B1122" s="145"/>
      <c r="D1122" s="146" t="s">
        <v>147</v>
      </c>
      <c r="E1122" s="147" t="s">
        <v>1</v>
      </c>
      <c r="F1122" s="148" t="s">
        <v>1105</v>
      </c>
      <c r="H1122" s="149">
        <v>4.5410000000000004</v>
      </c>
      <c r="I1122" s="150"/>
      <c r="L1122" s="145"/>
      <c r="M1122" s="151"/>
      <c r="T1122" s="152"/>
      <c r="AT1122" s="147" t="s">
        <v>147</v>
      </c>
      <c r="AU1122" s="147" t="s">
        <v>145</v>
      </c>
      <c r="AV1122" s="12" t="s">
        <v>145</v>
      </c>
      <c r="AW1122" s="12" t="s">
        <v>33</v>
      </c>
      <c r="AX1122" s="12" t="s">
        <v>77</v>
      </c>
      <c r="AY1122" s="147" t="s">
        <v>136</v>
      </c>
    </row>
    <row r="1123" spans="2:65" s="14" customFormat="1" ht="11.25">
      <c r="B1123" s="170"/>
      <c r="D1123" s="146" t="s">
        <v>147</v>
      </c>
      <c r="E1123" s="171" t="s">
        <v>1</v>
      </c>
      <c r="F1123" s="172" t="s">
        <v>1167</v>
      </c>
      <c r="H1123" s="171" t="s">
        <v>1</v>
      </c>
      <c r="I1123" s="173"/>
      <c r="L1123" s="170"/>
      <c r="M1123" s="174"/>
      <c r="T1123" s="175"/>
      <c r="AT1123" s="171" t="s">
        <v>147</v>
      </c>
      <c r="AU1123" s="171" t="s">
        <v>145</v>
      </c>
      <c r="AV1123" s="14" t="s">
        <v>85</v>
      </c>
      <c r="AW1123" s="14" t="s">
        <v>33</v>
      </c>
      <c r="AX1123" s="14" t="s">
        <v>77</v>
      </c>
      <c r="AY1123" s="171" t="s">
        <v>136</v>
      </c>
    </row>
    <row r="1124" spans="2:65" s="12" customFormat="1" ht="11.25">
      <c r="B1124" s="145"/>
      <c r="D1124" s="146" t="s">
        <v>147</v>
      </c>
      <c r="E1124" s="147" t="s">
        <v>1</v>
      </c>
      <c r="F1124" s="148" t="s">
        <v>1168</v>
      </c>
      <c r="H1124" s="149">
        <v>3.5179999999999998</v>
      </c>
      <c r="I1124" s="150"/>
      <c r="L1124" s="145"/>
      <c r="M1124" s="151"/>
      <c r="T1124" s="152"/>
      <c r="AT1124" s="147" t="s">
        <v>147</v>
      </c>
      <c r="AU1124" s="147" t="s">
        <v>145</v>
      </c>
      <c r="AV1124" s="12" t="s">
        <v>145</v>
      </c>
      <c r="AW1124" s="12" t="s">
        <v>33</v>
      </c>
      <c r="AX1124" s="12" t="s">
        <v>77</v>
      </c>
      <c r="AY1124" s="147" t="s">
        <v>136</v>
      </c>
    </row>
    <row r="1125" spans="2:65" s="15" customFormat="1" ht="11.25">
      <c r="B1125" s="176"/>
      <c r="D1125" s="146" t="s">
        <v>147</v>
      </c>
      <c r="E1125" s="177" t="s">
        <v>1</v>
      </c>
      <c r="F1125" s="178" t="s">
        <v>167</v>
      </c>
      <c r="H1125" s="179">
        <v>17.091999999999999</v>
      </c>
      <c r="I1125" s="180"/>
      <c r="L1125" s="176"/>
      <c r="M1125" s="181"/>
      <c r="T1125" s="182"/>
      <c r="AT1125" s="177" t="s">
        <v>147</v>
      </c>
      <c r="AU1125" s="177" t="s">
        <v>145</v>
      </c>
      <c r="AV1125" s="15" t="s">
        <v>137</v>
      </c>
      <c r="AW1125" s="15" t="s">
        <v>33</v>
      </c>
      <c r="AX1125" s="15" t="s">
        <v>77</v>
      </c>
      <c r="AY1125" s="177" t="s">
        <v>136</v>
      </c>
    </row>
    <row r="1126" spans="2:65" s="13" customFormat="1" ht="11.25">
      <c r="B1126" s="153"/>
      <c r="D1126" s="146" t="s">
        <v>147</v>
      </c>
      <c r="E1126" s="154" t="s">
        <v>1</v>
      </c>
      <c r="F1126" s="155" t="s">
        <v>150</v>
      </c>
      <c r="H1126" s="156">
        <v>32.250999999999998</v>
      </c>
      <c r="I1126" s="157"/>
      <c r="L1126" s="153"/>
      <c r="M1126" s="158"/>
      <c r="T1126" s="159"/>
      <c r="AT1126" s="154" t="s">
        <v>147</v>
      </c>
      <c r="AU1126" s="154" t="s">
        <v>145</v>
      </c>
      <c r="AV1126" s="13" t="s">
        <v>144</v>
      </c>
      <c r="AW1126" s="13" t="s">
        <v>33</v>
      </c>
      <c r="AX1126" s="13" t="s">
        <v>85</v>
      </c>
      <c r="AY1126" s="154" t="s">
        <v>136</v>
      </c>
    </row>
    <row r="1127" spans="2:65" s="1" customFormat="1" ht="33" customHeight="1">
      <c r="B1127" s="32"/>
      <c r="C1127" s="160" t="s">
        <v>1169</v>
      </c>
      <c r="D1127" s="160" t="s">
        <v>151</v>
      </c>
      <c r="E1127" s="161" t="s">
        <v>1170</v>
      </c>
      <c r="F1127" s="162" t="s">
        <v>1171</v>
      </c>
      <c r="G1127" s="163" t="s">
        <v>175</v>
      </c>
      <c r="H1127" s="164">
        <v>37.088999999999999</v>
      </c>
      <c r="I1127" s="165"/>
      <c r="J1127" s="166">
        <f>ROUND(I1127*H1127,2)</f>
        <v>0</v>
      </c>
      <c r="K1127" s="162" t="s">
        <v>143</v>
      </c>
      <c r="L1127" s="167"/>
      <c r="M1127" s="168" t="s">
        <v>1</v>
      </c>
      <c r="N1127" s="169" t="s">
        <v>43</v>
      </c>
      <c r="P1127" s="141">
        <f>O1127*H1127</f>
        <v>0</v>
      </c>
      <c r="Q1127" s="141">
        <v>2.1999999999999999E-2</v>
      </c>
      <c r="R1127" s="141">
        <f>Q1127*H1127</f>
        <v>0.81595799999999996</v>
      </c>
      <c r="S1127" s="141">
        <v>0</v>
      </c>
      <c r="T1127" s="142">
        <f>S1127*H1127</f>
        <v>0</v>
      </c>
      <c r="AR1127" s="143" t="s">
        <v>473</v>
      </c>
      <c r="AT1127" s="143" t="s">
        <v>151</v>
      </c>
      <c r="AU1127" s="143" t="s">
        <v>145</v>
      </c>
      <c r="AY1127" s="17" t="s">
        <v>136</v>
      </c>
      <c r="BE1127" s="144">
        <f>IF(N1127="základní",J1127,0)</f>
        <v>0</v>
      </c>
      <c r="BF1127" s="144">
        <f>IF(N1127="snížená",J1127,0)</f>
        <v>0</v>
      </c>
      <c r="BG1127" s="144">
        <f>IF(N1127="zákl. přenesená",J1127,0)</f>
        <v>0</v>
      </c>
      <c r="BH1127" s="144">
        <f>IF(N1127="sníž. přenesená",J1127,0)</f>
        <v>0</v>
      </c>
      <c r="BI1127" s="144">
        <f>IF(N1127="nulová",J1127,0)</f>
        <v>0</v>
      </c>
      <c r="BJ1127" s="17" t="s">
        <v>145</v>
      </c>
      <c r="BK1127" s="144">
        <f>ROUND(I1127*H1127,2)</f>
        <v>0</v>
      </c>
      <c r="BL1127" s="17" t="s">
        <v>283</v>
      </c>
      <c r="BM1127" s="143" t="s">
        <v>1172</v>
      </c>
    </row>
    <row r="1128" spans="2:65" s="12" customFormat="1" ht="11.25">
      <c r="B1128" s="145"/>
      <c r="D1128" s="146" t="s">
        <v>147</v>
      </c>
      <c r="F1128" s="148" t="s">
        <v>1173</v>
      </c>
      <c r="H1128" s="149">
        <v>37.088999999999999</v>
      </c>
      <c r="I1128" s="150"/>
      <c r="L1128" s="145"/>
      <c r="M1128" s="151"/>
      <c r="T1128" s="152"/>
      <c r="AT1128" s="147" t="s">
        <v>147</v>
      </c>
      <c r="AU1128" s="147" t="s">
        <v>145</v>
      </c>
      <c r="AV1128" s="12" t="s">
        <v>145</v>
      </c>
      <c r="AW1128" s="12" t="s">
        <v>4</v>
      </c>
      <c r="AX1128" s="12" t="s">
        <v>85</v>
      </c>
      <c r="AY1128" s="147" t="s">
        <v>136</v>
      </c>
    </row>
    <row r="1129" spans="2:65" s="1" customFormat="1" ht="33" customHeight="1">
      <c r="B1129" s="32"/>
      <c r="C1129" s="132" t="s">
        <v>1174</v>
      </c>
      <c r="D1129" s="132" t="s">
        <v>139</v>
      </c>
      <c r="E1129" s="133" t="s">
        <v>1175</v>
      </c>
      <c r="F1129" s="134" t="s">
        <v>1176</v>
      </c>
      <c r="G1129" s="135" t="s">
        <v>175</v>
      </c>
      <c r="H1129" s="136">
        <v>1.5229999999999999</v>
      </c>
      <c r="I1129" s="137"/>
      <c r="J1129" s="138">
        <f>ROUND(I1129*H1129,2)</f>
        <v>0</v>
      </c>
      <c r="K1129" s="134" t="s">
        <v>143</v>
      </c>
      <c r="L1129" s="32"/>
      <c r="M1129" s="139" t="s">
        <v>1</v>
      </c>
      <c r="N1129" s="140" t="s">
        <v>43</v>
      </c>
      <c r="P1129" s="141">
        <f>O1129*H1129</f>
        <v>0</v>
      </c>
      <c r="Q1129" s="141">
        <v>6.0000000000000001E-3</v>
      </c>
      <c r="R1129" s="141">
        <f>Q1129*H1129</f>
        <v>9.1380000000000003E-3</v>
      </c>
      <c r="S1129" s="141">
        <v>0</v>
      </c>
      <c r="T1129" s="142">
        <f>S1129*H1129</f>
        <v>0</v>
      </c>
      <c r="AR1129" s="143" t="s">
        <v>283</v>
      </c>
      <c r="AT1129" s="143" t="s">
        <v>139</v>
      </c>
      <c r="AU1129" s="143" t="s">
        <v>145</v>
      </c>
      <c r="AY1129" s="17" t="s">
        <v>136</v>
      </c>
      <c r="BE1129" s="144">
        <f>IF(N1129="základní",J1129,0)</f>
        <v>0</v>
      </c>
      <c r="BF1129" s="144">
        <f>IF(N1129="snížená",J1129,0)</f>
        <v>0</v>
      </c>
      <c r="BG1129" s="144">
        <f>IF(N1129="zákl. přenesená",J1129,0)</f>
        <v>0</v>
      </c>
      <c r="BH1129" s="144">
        <f>IF(N1129="sníž. přenesená",J1129,0)</f>
        <v>0</v>
      </c>
      <c r="BI1129" s="144">
        <f>IF(N1129="nulová",J1129,0)</f>
        <v>0</v>
      </c>
      <c r="BJ1129" s="17" t="s">
        <v>145</v>
      </c>
      <c r="BK1129" s="144">
        <f>ROUND(I1129*H1129,2)</f>
        <v>0</v>
      </c>
      <c r="BL1129" s="17" t="s">
        <v>283</v>
      </c>
      <c r="BM1129" s="143" t="s">
        <v>1177</v>
      </c>
    </row>
    <row r="1130" spans="2:65" s="14" customFormat="1" ht="11.25">
      <c r="B1130" s="170"/>
      <c r="D1130" s="146" t="s">
        <v>147</v>
      </c>
      <c r="E1130" s="171" t="s">
        <v>1</v>
      </c>
      <c r="F1130" s="172" t="s">
        <v>470</v>
      </c>
      <c r="H1130" s="171" t="s">
        <v>1</v>
      </c>
      <c r="I1130" s="173"/>
      <c r="L1130" s="170"/>
      <c r="M1130" s="174"/>
      <c r="T1130" s="175"/>
      <c r="AT1130" s="171" t="s">
        <v>147</v>
      </c>
      <c r="AU1130" s="171" t="s">
        <v>145</v>
      </c>
      <c r="AV1130" s="14" t="s">
        <v>85</v>
      </c>
      <c r="AW1130" s="14" t="s">
        <v>33</v>
      </c>
      <c r="AX1130" s="14" t="s">
        <v>77</v>
      </c>
      <c r="AY1130" s="171" t="s">
        <v>136</v>
      </c>
    </row>
    <row r="1131" spans="2:65" s="12" customFormat="1" ht="11.25">
      <c r="B1131" s="145"/>
      <c r="D1131" s="146" t="s">
        <v>147</v>
      </c>
      <c r="E1131" s="147" t="s">
        <v>1</v>
      </c>
      <c r="F1131" s="148" t="s">
        <v>1057</v>
      </c>
      <c r="H1131" s="149">
        <v>0.76600000000000001</v>
      </c>
      <c r="I1131" s="150"/>
      <c r="L1131" s="145"/>
      <c r="M1131" s="151"/>
      <c r="T1131" s="152"/>
      <c r="AT1131" s="147" t="s">
        <v>147</v>
      </c>
      <c r="AU1131" s="147" t="s">
        <v>145</v>
      </c>
      <c r="AV1131" s="12" t="s">
        <v>145</v>
      </c>
      <c r="AW1131" s="12" t="s">
        <v>33</v>
      </c>
      <c r="AX1131" s="12" t="s">
        <v>77</v>
      </c>
      <c r="AY1131" s="147" t="s">
        <v>136</v>
      </c>
    </row>
    <row r="1132" spans="2:65" s="14" customFormat="1" ht="11.25">
      <c r="B1132" s="170"/>
      <c r="D1132" s="146" t="s">
        <v>147</v>
      </c>
      <c r="E1132" s="171" t="s">
        <v>1</v>
      </c>
      <c r="F1132" s="172" t="s">
        <v>1073</v>
      </c>
      <c r="H1132" s="171" t="s">
        <v>1</v>
      </c>
      <c r="I1132" s="173"/>
      <c r="L1132" s="170"/>
      <c r="M1132" s="174"/>
      <c r="T1132" s="175"/>
      <c r="AT1132" s="171" t="s">
        <v>147</v>
      </c>
      <c r="AU1132" s="171" t="s">
        <v>145</v>
      </c>
      <c r="AV1132" s="14" t="s">
        <v>85</v>
      </c>
      <c r="AW1132" s="14" t="s">
        <v>33</v>
      </c>
      <c r="AX1132" s="14" t="s">
        <v>77</v>
      </c>
      <c r="AY1132" s="171" t="s">
        <v>136</v>
      </c>
    </row>
    <row r="1133" spans="2:65" s="12" customFormat="1" ht="11.25">
      <c r="B1133" s="145"/>
      <c r="D1133" s="146" t="s">
        <v>147</v>
      </c>
      <c r="E1133" s="147" t="s">
        <v>1</v>
      </c>
      <c r="F1133" s="148" t="s">
        <v>1060</v>
      </c>
      <c r="H1133" s="149">
        <v>0.75700000000000001</v>
      </c>
      <c r="I1133" s="150"/>
      <c r="L1133" s="145"/>
      <c r="M1133" s="151"/>
      <c r="T1133" s="152"/>
      <c r="AT1133" s="147" t="s">
        <v>147</v>
      </c>
      <c r="AU1133" s="147" t="s">
        <v>145</v>
      </c>
      <c r="AV1133" s="12" t="s">
        <v>145</v>
      </c>
      <c r="AW1133" s="12" t="s">
        <v>33</v>
      </c>
      <c r="AX1133" s="12" t="s">
        <v>77</v>
      </c>
      <c r="AY1133" s="147" t="s">
        <v>136</v>
      </c>
    </row>
    <row r="1134" spans="2:65" s="13" customFormat="1" ht="11.25">
      <c r="B1134" s="153"/>
      <c r="D1134" s="146" t="s">
        <v>147</v>
      </c>
      <c r="E1134" s="154" t="s">
        <v>1</v>
      </c>
      <c r="F1134" s="155" t="s">
        <v>150</v>
      </c>
      <c r="H1134" s="156">
        <v>1.5229999999999999</v>
      </c>
      <c r="I1134" s="157"/>
      <c r="L1134" s="153"/>
      <c r="M1134" s="158"/>
      <c r="T1134" s="159"/>
      <c r="AT1134" s="154" t="s">
        <v>147</v>
      </c>
      <c r="AU1134" s="154" t="s">
        <v>145</v>
      </c>
      <c r="AV1134" s="13" t="s">
        <v>144</v>
      </c>
      <c r="AW1134" s="13" t="s">
        <v>33</v>
      </c>
      <c r="AX1134" s="13" t="s">
        <v>85</v>
      </c>
      <c r="AY1134" s="154" t="s">
        <v>136</v>
      </c>
    </row>
    <row r="1135" spans="2:65" s="1" customFormat="1" ht="24.2" customHeight="1">
      <c r="B1135" s="32"/>
      <c r="C1135" s="160" t="s">
        <v>1178</v>
      </c>
      <c r="D1135" s="160" t="s">
        <v>151</v>
      </c>
      <c r="E1135" s="161" t="s">
        <v>1179</v>
      </c>
      <c r="F1135" s="162" t="s">
        <v>1180</v>
      </c>
      <c r="G1135" s="163" t="s">
        <v>175</v>
      </c>
      <c r="H1135" s="164">
        <v>2</v>
      </c>
      <c r="I1135" s="165"/>
      <c r="J1135" s="166">
        <f>ROUND(I1135*H1135,2)</f>
        <v>0</v>
      </c>
      <c r="K1135" s="162" t="s">
        <v>143</v>
      </c>
      <c r="L1135" s="167"/>
      <c r="M1135" s="168" t="s">
        <v>1</v>
      </c>
      <c r="N1135" s="169" t="s">
        <v>43</v>
      </c>
      <c r="P1135" s="141">
        <f>O1135*H1135</f>
        <v>0</v>
      </c>
      <c r="Q1135" s="141">
        <v>2.1999999999999999E-2</v>
      </c>
      <c r="R1135" s="141">
        <f>Q1135*H1135</f>
        <v>4.3999999999999997E-2</v>
      </c>
      <c r="S1135" s="141">
        <v>0</v>
      </c>
      <c r="T1135" s="142">
        <f>S1135*H1135</f>
        <v>0</v>
      </c>
      <c r="AR1135" s="143" t="s">
        <v>473</v>
      </c>
      <c r="AT1135" s="143" t="s">
        <v>151</v>
      </c>
      <c r="AU1135" s="143" t="s">
        <v>145</v>
      </c>
      <c r="AY1135" s="17" t="s">
        <v>136</v>
      </c>
      <c r="BE1135" s="144">
        <f>IF(N1135="základní",J1135,0)</f>
        <v>0</v>
      </c>
      <c r="BF1135" s="144">
        <f>IF(N1135="snížená",J1135,0)</f>
        <v>0</v>
      </c>
      <c r="BG1135" s="144">
        <f>IF(N1135="zákl. přenesená",J1135,0)</f>
        <v>0</v>
      </c>
      <c r="BH1135" s="144">
        <f>IF(N1135="sníž. přenesená",J1135,0)</f>
        <v>0</v>
      </c>
      <c r="BI1135" s="144">
        <f>IF(N1135="nulová",J1135,0)</f>
        <v>0</v>
      </c>
      <c r="BJ1135" s="17" t="s">
        <v>145</v>
      </c>
      <c r="BK1135" s="144">
        <f>ROUND(I1135*H1135,2)</f>
        <v>0</v>
      </c>
      <c r="BL1135" s="17" t="s">
        <v>283</v>
      </c>
      <c r="BM1135" s="143" t="s">
        <v>1181</v>
      </c>
    </row>
    <row r="1136" spans="2:65" s="12" customFormat="1" ht="11.25">
      <c r="B1136" s="145"/>
      <c r="D1136" s="146" t="s">
        <v>147</v>
      </c>
      <c r="E1136" s="147" t="s">
        <v>1</v>
      </c>
      <c r="F1136" s="148" t="s">
        <v>1182</v>
      </c>
      <c r="H1136" s="149">
        <v>2</v>
      </c>
      <c r="I1136" s="150"/>
      <c r="L1136" s="145"/>
      <c r="M1136" s="151"/>
      <c r="T1136" s="152"/>
      <c r="AT1136" s="147" t="s">
        <v>147</v>
      </c>
      <c r="AU1136" s="147" t="s">
        <v>145</v>
      </c>
      <c r="AV1136" s="12" t="s">
        <v>145</v>
      </c>
      <c r="AW1136" s="12" t="s">
        <v>33</v>
      </c>
      <c r="AX1136" s="12" t="s">
        <v>85</v>
      </c>
      <c r="AY1136" s="147" t="s">
        <v>136</v>
      </c>
    </row>
    <row r="1137" spans="2:65" s="1" customFormat="1" ht="33" customHeight="1">
      <c r="B1137" s="32"/>
      <c r="C1137" s="132" t="s">
        <v>1183</v>
      </c>
      <c r="D1137" s="132" t="s">
        <v>139</v>
      </c>
      <c r="E1137" s="133" t="s">
        <v>1184</v>
      </c>
      <c r="F1137" s="134" t="s">
        <v>1185</v>
      </c>
      <c r="G1137" s="135" t="s">
        <v>175</v>
      </c>
      <c r="H1137" s="136">
        <v>10.367000000000001</v>
      </c>
      <c r="I1137" s="137"/>
      <c r="J1137" s="138">
        <f>ROUND(I1137*H1137,2)</f>
        <v>0</v>
      </c>
      <c r="K1137" s="134" t="s">
        <v>143</v>
      </c>
      <c r="L1137" s="32"/>
      <c r="M1137" s="139" t="s">
        <v>1</v>
      </c>
      <c r="N1137" s="140" t="s">
        <v>43</v>
      </c>
      <c r="P1137" s="141">
        <f>O1137*H1137</f>
        <v>0</v>
      </c>
      <c r="Q1137" s="141">
        <v>0</v>
      </c>
      <c r="R1137" s="141">
        <f>Q1137*H1137</f>
        <v>0</v>
      </c>
      <c r="S1137" s="141">
        <v>0</v>
      </c>
      <c r="T1137" s="142">
        <f>S1137*H1137</f>
        <v>0</v>
      </c>
      <c r="AR1137" s="143" t="s">
        <v>283</v>
      </c>
      <c r="AT1137" s="143" t="s">
        <v>139</v>
      </c>
      <c r="AU1137" s="143" t="s">
        <v>145</v>
      </c>
      <c r="AY1137" s="17" t="s">
        <v>136</v>
      </c>
      <c r="BE1137" s="144">
        <f>IF(N1137="základní",J1137,0)</f>
        <v>0</v>
      </c>
      <c r="BF1137" s="144">
        <f>IF(N1137="snížená",J1137,0)</f>
        <v>0</v>
      </c>
      <c r="BG1137" s="144">
        <f>IF(N1137="zákl. přenesená",J1137,0)</f>
        <v>0</v>
      </c>
      <c r="BH1137" s="144">
        <f>IF(N1137="sníž. přenesená",J1137,0)</f>
        <v>0</v>
      </c>
      <c r="BI1137" s="144">
        <f>IF(N1137="nulová",J1137,0)</f>
        <v>0</v>
      </c>
      <c r="BJ1137" s="17" t="s">
        <v>145</v>
      </c>
      <c r="BK1137" s="144">
        <f>ROUND(I1137*H1137,2)</f>
        <v>0</v>
      </c>
      <c r="BL1137" s="17" t="s">
        <v>283</v>
      </c>
      <c r="BM1137" s="143" t="s">
        <v>1186</v>
      </c>
    </row>
    <row r="1138" spans="2:65" s="14" customFormat="1" ht="11.25">
      <c r="B1138" s="170"/>
      <c r="D1138" s="146" t="s">
        <v>147</v>
      </c>
      <c r="E1138" s="171" t="s">
        <v>1</v>
      </c>
      <c r="F1138" s="172" t="s">
        <v>470</v>
      </c>
      <c r="H1138" s="171" t="s">
        <v>1</v>
      </c>
      <c r="I1138" s="173"/>
      <c r="L1138" s="170"/>
      <c r="M1138" s="174"/>
      <c r="T1138" s="175"/>
      <c r="AT1138" s="171" t="s">
        <v>147</v>
      </c>
      <c r="AU1138" s="171" t="s">
        <v>145</v>
      </c>
      <c r="AV1138" s="14" t="s">
        <v>85</v>
      </c>
      <c r="AW1138" s="14" t="s">
        <v>33</v>
      </c>
      <c r="AX1138" s="14" t="s">
        <v>77</v>
      </c>
      <c r="AY1138" s="171" t="s">
        <v>136</v>
      </c>
    </row>
    <row r="1139" spans="2:65" s="12" customFormat="1" ht="11.25">
      <c r="B1139" s="145"/>
      <c r="D1139" s="146" t="s">
        <v>147</v>
      </c>
      <c r="E1139" s="147" t="s">
        <v>1</v>
      </c>
      <c r="F1139" s="148" t="s">
        <v>1057</v>
      </c>
      <c r="H1139" s="149">
        <v>0.76600000000000001</v>
      </c>
      <c r="I1139" s="150"/>
      <c r="L1139" s="145"/>
      <c r="M1139" s="151"/>
      <c r="T1139" s="152"/>
      <c r="AT1139" s="147" t="s">
        <v>147</v>
      </c>
      <c r="AU1139" s="147" t="s">
        <v>145</v>
      </c>
      <c r="AV1139" s="12" t="s">
        <v>145</v>
      </c>
      <c r="AW1139" s="12" t="s">
        <v>33</v>
      </c>
      <c r="AX1139" s="12" t="s">
        <v>77</v>
      </c>
      <c r="AY1139" s="147" t="s">
        <v>136</v>
      </c>
    </row>
    <row r="1140" spans="2:65" s="14" customFormat="1" ht="11.25">
      <c r="B1140" s="170"/>
      <c r="D1140" s="146" t="s">
        <v>147</v>
      </c>
      <c r="E1140" s="171" t="s">
        <v>1</v>
      </c>
      <c r="F1140" s="172" t="s">
        <v>1073</v>
      </c>
      <c r="H1140" s="171" t="s">
        <v>1</v>
      </c>
      <c r="I1140" s="173"/>
      <c r="L1140" s="170"/>
      <c r="M1140" s="174"/>
      <c r="T1140" s="175"/>
      <c r="AT1140" s="171" t="s">
        <v>147</v>
      </c>
      <c r="AU1140" s="171" t="s">
        <v>145</v>
      </c>
      <c r="AV1140" s="14" t="s">
        <v>85</v>
      </c>
      <c r="AW1140" s="14" t="s">
        <v>33</v>
      </c>
      <c r="AX1140" s="14" t="s">
        <v>77</v>
      </c>
      <c r="AY1140" s="171" t="s">
        <v>136</v>
      </c>
    </row>
    <row r="1141" spans="2:65" s="12" customFormat="1" ht="11.25">
      <c r="B1141" s="145"/>
      <c r="D1141" s="146" t="s">
        <v>147</v>
      </c>
      <c r="E1141" s="147" t="s">
        <v>1</v>
      </c>
      <c r="F1141" s="148" t="s">
        <v>1060</v>
      </c>
      <c r="H1141" s="149">
        <v>0.75700000000000001</v>
      </c>
      <c r="I1141" s="150"/>
      <c r="L1141" s="145"/>
      <c r="M1141" s="151"/>
      <c r="T1141" s="152"/>
      <c r="AT1141" s="147" t="s">
        <v>147</v>
      </c>
      <c r="AU1141" s="147" t="s">
        <v>145</v>
      </c>
      <c r="AV1141" s="12" t="s">
        <v>145</v>
      </c>
      <c r="AW1141" s="12" t="s">
        <v>33</v>
      </c>
      <c r="AX1141" s="12" t="s">
        <v>77</v>
      </c>
      <c r="AY1141" s="147" t="s">
        <v>136</v>
      </c>
    </row>
    <row r="1142" spans="2:65" s="14" customFormat="1" ht="11.25">
      <c r="B1142" s="170"/>
      <c r="D1142" s="146" t="s">
        <v>147</v>
      </c>
      <c r="E1142" s="171" t="s">
        <v>1</v>
      </c>
      <c r="F1142" s="172" t="s">
        <v>229</v>
      </c>
      <c r="H1142" s="171" t="s">
        <v>1</v>
      </c>
      <c r="I1142" s="173"/>
      <c r="L1142" s="170"/>
      <c r="M1142" s="174"/>
      <c r="T1142" s="175"/>
      <c r="AT1142" s="171" t="s">
        <v>147</v>
      </c>
      <c r="AU1142" s="171" t="s">
        <v>145</v>
      </c>
      <c r="AV1142" s="14" t="s">
        <v>85</v>
      </c>
      <c r="AW1142" s="14" t="s">
        <v>33</v>
      </c>
      <c r="AX1142" s="14" t="s">
        <v>77</v>
      </c>
      <c r="AY1142" s="171" t="s">
        <v>136</v>
      </c>
    </row>
    <row r="1143" spans="2:65" s="12" customFormat="1" ht="11.25">
      <c r="B1143" s="145"/>
      <c r="D1143" s="146" t="s">
        <v>147</v>
      </c>
      <c r="E1143" s="147" t="s">
        <v>1</v>
      </c>
      <c r="F1143" s="148" t="s">
        <v>1061</v>
      </c>
      <c r="H1143" s="149">
        <v>4.7619999999999996</v>
      </c>
      <c r="I1143" s="150"/>
      <c r="L1143" s="145"/>
      <c r="M1143" s="151"/>
      <c r="T1143" s="152"/>
      <c r="AT1143" s="147" t="s">
        <v>147</v>
      </c>
      <c r="AU1143" s="147" t="s">
        <v>145</v>
      </c>
      <c r="AV1143" s="12" t="s">
        <v>145</v>
      </c>
      <c r="AW1143" s="12" t="s">
        <v>33</v>
      </c>
      <c r="AX1143" s="12" t="s">
        <v>77</v>
      </c>
      <c r="AY1143" s="147" t="s">
        <v>136</v>
      </c>
    </row>
    <row r="1144" spans="2:65" s="14" customFormat="1" ht="11.25">
      <c r="B1144" s="170"/>
      <c r="D1144" s="146" t="s">
        <v>147</v>
      </c>
      <c r="E1144" s="171" t="s">
        <v>1</v>
      </c>
      <c r="F1144" s="172" t="s">
        <v>845</v>
      </c>
      <c r="H1144" s="171" t="s">
        <v>1</v>
      </c>
      <c r="I1144" s="173"/>
      <c r="L1144" s="170"/>
      <c r="M1144" s="174"/>
      <c r="T1144" s="175"/>
      <c r="AT1144" s="171" t="s">
        <v>147</v>
      </c>
      <c r="AU1144" s="171" t="s">
        <v>145</v>
      </c>
      <c r="AV1144" s="14" t="s">
        <v>85</v>
      </c>
      <c r="AW1144" s="14" t="s">
        <v>33</v>
      </c>
      <c r="AX1144" s="14" t="s">
        <v>77</v>
      </c>
      <c r="AY1144" s="171" t="s">
        <v>136</v>
      </c>
    </row>
    <row r="1145" spans="2:65" s="12" customFormat="1" ht="11.25">
      <c r="B1145" s="145"/>
      <c r="D1145" s="146" t="s">
        <v>147</v>
      </c>
      <c r="E1145" s="147" t="s">
        <v>1</v>
      </c>
      <c r="F1145" s="148" t="s">
        <v>1063</v>
      </c>
      <c r="H1145" s="149">
        <v>4.0819999999999999</v>
      </c>
      <c r="I1145" s="150"/>
      <c r="L1145" s="145"/>
      <c r="M1145" s="151"/>
      <c r="T1145" s="152"/>
      <c r="AT1145" s="147" t="s">
        <v>147</v>
      </c>
      <c r="AU1145" s="147" t="s">
        <v>145</v>
      </c>
      <c r="AV1145" s="12" t="s">
        <v>145</v>
      </c>
      <c r="AW1145" s="12" t="s">
        <v>33</v>
      </c>
      <c r="AX1145" s="12" t="s">
        <v>77</v>
      </c>
      <c r="AY1145" s="147" t="s">
        <v>136</v>
      </c>
    </row>
    <row r="1146" spans="2:65" s="13" customFormat="1" ht="11.25">
      <c r="B1146" s="153"/>
      <c r="D1146" s="146" t="s">
        <v>147</v>
      </c>
      <c r="E1146" s="154" t="s">
        <v>1</v>
      </c>
      <c r="F1146" s="155" t="s">
        <v>150</v>
      </c>
      <c r="H1146" s="156">
        <v>10.367000000000001</v>
      </c>
      <c r="I1146" s="157"/>
      <c r="L1146" s="153"/>
      <c r="M1146" s="158"/>
      <c r="T1146" s="159"/>
      <c r="AT1146" s="154" t="s">
        <v>147</v>
      </c>
      <c r="AU1146" s="154" t="s">
        <v>145</v>
      </c>
      <c r="AV1146" s="13" t="s">
        <v>144</v>
      </c>
      <c r="AW1146" s="13" t="s">
        <v>33</v>
      </c>
      <c r="AX1146" s="13" t="s">
        <v>85</v>
      </c>
      <c r="AY1146" s="154" t="s">
        <v>136</v>
      </c>
    </row>
    <row r="1147" spans="2:65" s="1" customFormat="1" ht="37.9" customHeight="1">
      <c r="B1147" s="32"/>
      <c r="C1147" s="132" t="s">
        <v>1187</v>
      </c>
      <c r="D1147" s="132" t="s">
        <v>139</v>
      </c>
      <c r="E1147" s="133" t="s">
        <v>1188</v>
      </c>
      <c r="F1147" s="134" t="s">
        <v>1189</v>
      </c>
      <c r="G1147" s="135" t="s">
        <v>175</v>
      </c>
      <c r="H1147" s="136">
        <v>11.52</v>
      </c>
      <c r="I1147" s="137"/>
      <c r="J1147" s="138">
        <f>ROUND(I1147*H1147,2)</f>
        <v>0</v>
      </c>
      <c r="K1147" s="134" t="s">
        <v>143</v>
      </c>
      <c r="L1147" s="32"/>
      <c r="M1147" s="139" t="s">
        <v>1</v>
      </c>
      <c r="N1147" s="140" t="s">
        <v>43</v>
      </c>
      <c r="P1147" s="141">
        <f>O1147*H1147</f>
        <v>0</v>
      </c>
      <c r="Q1147" s="141">
        <v>5.7600000000000004E-3</v>
      </c>
      <c r="R1147" s="141">
        <f>Q1147*H1147</f>
        <v>6.6355200000000003E-2</v>
      </c>
      <c r="S1147" s="141">
        <v>0</v>
      </c>
      <c r="T1147" s="142">
        <f>S1147*H1147</f>
        <v>0</v>
      </c>
      <c r="AR1147" s="143" t="s">
        <v>283</v>
      </c>
      <c r="AT1147" s="143" t="s">
        <v>139</v>
      </c>
      <c r="AU1147" s="143" t="s">
        <v>145</v>
      </c>
      <c r="AY1147" s="17" t="s">
        <v>136</v>
      </c>
      <c r="BE1147" s="144">
        <f>IF(N1147="základní",J1147,0)</f>
        <v>0</v>
      </c>
      <c r="BF1147" s="144">
        <f>IF(N1147="snížená",J1147,0)</f>
        <v>0</v>
      </c>
      <c r="BG1147" s="144">
        <f>IF(N1147="zákl. přenesená",J1147,0)</f>
        <v>0</v>
      </c>
      <c r="BH1147" s="144">
        <f>IF(N1147="sníž. přenesená",J1147,0)</f>
        <v>0</v>
      </c>
      <c r="BI1147" s="144">
        <f>IF(N1147="nulová",J1147,0)</f>
        <v>0</v>
      </c>
      <c r="BJ1147" s="17" t="s">
        <v>145</v>
      </c>
      <c r="BK1147" s="144">
        <f>ROUND(I1147*H1147,2)</f>
        <v>0</v>
      </c>
      <c r="BL1147" s="17" t="s">
        <v>283</v>
      </c>
      <c r="BM1147" s="143" t="s">
        <v>1190</v>
      </c>
    </row>
    <row r="1148" spans="2:65" s="12" customFormat="1" ht="11.25">
      <c r="B1148" s="145"/>
      <c r="D1148" s="146" t="s">
        <v>147</v>
      </c>
      <c r="E1148" s="147" t="s">
        <v>1</v>
      </c>
      <c r="F1148" s="148" t="s">
        <v>439</v>
      </c>
      <c r="H1148" s="149">
        <v>1.44</v>
      </c>
      <c r="I1148" s="150"/>
      <c r="L1148" s="145"/>
      <c r="M1148" s="151"/>
      <c r="T1148" s="152"/>
      <c r="AT1148" s="147" t="s">
        <v>147</v>
      </c>
      <c r="AU1148" s="147" t="s">
        <v>145</v>
      </c>
      <c r="AV1148" s="12" t="s">
        <v>145</v>
      </c>
      <c r="AW1148" s="12" t="s">
        <v>33</v>
      </c>
      <c r="AX1148" s="12" t="s">
        <v>77</v>
      </c>
      <c r="AY1148" s="147" t="s">
        <v>136</v>
      </c>
    </row>
    <row r="1149" spans="2:65" s="12" customFormat="1" ht="11.25">
      <c r="B1149" s="145"/>
      <c r="D1149" s="146" t="s">
        <v>147</v>
      </c>
      <c r="E1149" s="147" t="s">
        <v>1</v>
      </c>
      <c r="F1149" s="148" t="s">
        <v>440</v>
      </c>
      <c r="H1149" s="149">
        <v>1.44</v>
      </c>
      <c r="I1149" s="150"/>
      <c r="L1149" s="145"/>
      <c r="M1149" s="151"/>
      <c r="T1149" s="152"/>
      <c r="AT1149" s="147" t="s">
        <v>147</v>
      </c>
      <c r="AU1149" s="147" t="s">
        <v>145</v>
      </c>
      <c r="AV1149" s="12" t="s">
        <v>145</v>
      </c>
      <c r="AW1149" s="12" t="s">
        <v>33</v>
      </c>
      <c r="AX1149" s="12" t="s">
        <v>77</v>
      </c>
      <c r="AY1149" s="147" t="s">
        <v>136</v>
      </c>
    </row>
    <row r="1150" spans="2:65" s="12" customFormat="1" ht="11.25">
      <c r="B1150" s="145"/>
      <c r="D1150" s="146" t="s">
        <v>147</v>
      </c>
      <c r="E1150" s="147" t="s">
        <v>1</v>
      </c>
      <c r="F1150" s="148" t="s">
        <v>441</v>
      </c>
      <c r="H1150" s="149">
        <v>1.44</v>
      </c>
      <c r="I1150" s="150"/>
      <c r="L1150" s="145"/>
      <c r="M1150" s="151"/>
      <c r="T1150" s="152"/>
      <c r="AT1150" s="147" t="s">
        <v>147</v>
      </c>
      <c r="AU1150" s="147" t="s">
        <v>145</v>
      </c>
      <c r="AV1150" s="12" t="s">
        <v>145</v>
      </c>
      <c r="AW1150" s="12" t="s">
        <v>33</v>
      </c>
      <c r="AX1150" s="12" t="s">
        <v>77</v>
      </c>
      <c r="AY1150" s="147" t="s">
        <v>136</v>
      </c>
    </row>
    <row r="1151" spans="2:65" s="12" customFormat="1" ht="11.25">
      <c r="B1151" s="145"/>
      <c r="D1151" s="146" t="s">
        <v>147</v>
      </c>
      <c r="E1151" s="147" t="s">
        <v>1</v>
      </c>
      <c r="F1151" s="148" t="s">
        <v>442</v>
      </c>
      <c r="H1151" s="149">
        <v>1.44</v>
      </c>
      <c r="I1151" s="150"/>
      <c r="L1151" s="145"/>
      <c r="M1151" s="151"/>
      <c r="T1151" s="152"/>
      <c r="AT1151" s="147" t="s">
        <v>147</v>
      </c>
      <c r="AU1151" s="147" t="s">
        <v>145</v>
      </c>
      <c r="AV1151" s="12" t="s">
        <v>145</v>
      </c>
      <c r="AW1151" s="12" t="s">
        <v>33</v>
      </c>
      <c r="AX1151" s="12" t="s">
        <v>77</v>
      </c>
      <c r="AY1151" s="147" t="s">
        <v>136</v>
      </c>
    </row>
    <row r="1152" spans="2:65" s="15" customFormat="1" ht="11.25">
      <c r="B1152" s="176"/>
      <c r="D1152" s="146" t="s">
        <v>147</v>
      </c>
      <c r="E1152" s="177" t="s">
        <v>1</v>
      </c>
      <c r="F1152" s="178" t="s">
        <v>167</v>
      </c>
      <c r="H1152" s="179">
        <v>5.76</v>
      </c>
      <c r="I1152" s="180"/>
      <c r="L1152" s="176"/>
      <c r="M1152" s="181"/>
      <c r="T1152" s="182"/>
      <c r="AT1152" s="177" t="s">
        <v>147</v>
      </c>
      <c r="AU1152" s="177" t="s">
        <v>145</v>
      </c>
      <c r="AV1152" s="15" t="s">
        <v>137</v>
      </c>
      <c r="AW1152" s="15" t="s">
        <v>33</v>
      </c>
      <c r="AX1152" s="15" t="s">
        <v>77</v>
      </c>
      <c r="AY1152" s="177" t="s">
        <v>136</v>
      </c>
    </row>
    <row r="1153" spans="2:65" s="12" customFormat="1" ht="11.25">
      <c r="B1153" s="145"/>
      <c r="D1153" s="146" t="s">
        <v>147</v>
      </c>
      <c r="E1153" s="147" t="s">
        <v>1</v>
      </c>
      <c r="F1153" s="148" t="s">
        <v>443</v>
      </c>
      <c r="H1153" s="149">
        <v>1.44</v>
      </c>
      <c r="I1153" s="150"/>
      <c r="L1153" s="145"/>
      <c r="M1153" s="151"/>
      <c r="T1153" s="152"/>
      <c r="AT1153" s="147" t="s">
        <v>147</v>
      </c>
      <c r="AU1153" s="147" t="s">
        <v>145</v>
      </c>
      <c r="AV1153" s="12" t="s">
        <v>145</v>
      </c>
      <c r="AW1153" s="12" t="s">
        <v>33</v>
      </c>
      <c r="AX1153" s="12" t="s">
        <v>77</v>
      </c>
      <c r="AY1153" s="147" t="s">
        <v>136</v>
      </c>
    </row>
    <row r="1154" spans="2:65" s="12" customFormat="1" ht="11.25">
      <c r="B1154" s="145"/>
      <c r="D1154" s="146" t="s">
        <v>147</v>
      </c>
      <c r="E1154" s="147" t="s">
        <v>1</v>
      </c>
      <c r="F1154" s="148" t="s">
        <v>444</v>
      </c>
      <c r="H1154" s="149">
        <v>1.44</v>
      </c>
      <c r="I1154" s="150"/>
      <c r="L1154" s="145"/>
      <c r="M1154" s="151"/>
      <c r="T1154" s="152"/>
      <c r="AT1154" s="147" t="s">
        <v>147</v>
      </c>
      <c r="AU1154" s="147" t="s">
        <v>145</v>
      </c>
      <c r="AV1154" s="12" t="s">
        <v>145</v>
      </c>
      <c r="AW1154" s="12" t="s">
        <v>33</v>
      </c>
      <c r="AX1154" s="12" t="s">
        <v>77</v>
      </c>
      <c r="AY1154" s="147" t="s">
        <v>136</v>
      </c>
    </row>
    <row r="1155" spans="2:65" s="12" customFormat="1" ht="11.25">
      <c r="B1155" s="145"/>
      <c r="D1155" s="146" t="s">
        <v>147</v>
      </c>
      <c r="E1155" s="147" t="s">
        <v>1</v>
      </c>
      <c r="F1155" s="148" t="s">
        <v>445</v>
      </c>
      <c r="H1155" s="149">
        <v>1.44</v>
      </c>
      <c r="I1155" s="150"/>
      <c r="L1155" s="145"/>
      <c r="M1155" s="151"/>
      <c r="T1155" s="152"/>
      <c r="AT1155" s="147" t="s">
        <v>147</v>
      </c>
      <c r="AU1155" s="147" t="s">
        <v>145</v>
      </c>
      <c r="AV1155" s="12" t="s">
        <v>145</v>
      </c>
      <c r="AW1155" s="12" t="s">
        <v>33</v>
      </c>
      <c r="AX1155" s="12" t="s">
        <v>77</v>
      </c>
      <c r="AY1155" s="147" t="s">
        <v>136</v>
      </c>
    </row>
    <row r="1156" spans="2:65" s="12" customFormat="1" ht="11.25">
      <c r="B1156" s="145"/>
      <c r="D1156" s="146" t="s">
        <v>147</v>
      </c>
      <c r="E1156" s="147" t="s">
        <v>1</v>
      </c>
      <c r="F1156" s="148" t="s">
        <v>446</v>
      </c>
      <c r="H1156" s="149">
        <v>1.44</v>
      </c>
      <c r="I1156" s="150"/>
      <c r="L1156" s="145"/>
      <c r="M1156" s="151"/>
      <c r="T1156" s="152"/>
      <c r="AT1156" s="147" t="s">
        <v>147</v>
      </c>
      <c r="AU1156" s="147" t="s">
        <v>145</v>
      </c>
      <c r="AV1156" s="12" t="s">
        <v>145</v>
      </c>
      <c r="AW1156" s="12" t="s">
        <v>33</v>
      </c>
      <c r="AX1156" s="12" t="s">
        <v>77</v>
      </c>
      <c r="AY1156" s="147" t="s">
        <v>136</v>
      </c>
    </row>
    <row r="1157" spans="2:65" s="15" customFormat="1" ht="11.25">
      <c r="B1157" s="176"/>
      <c r="D1157" s="146" t="s">
        <v>147</v>
      </c>
      <c r="E1157" s="177" t="s">
        <v>1</v>
      </c>
      <c r="F1157" s="178" t="s">
        <v>167</v>
      </c>
      <c r="H1157" s="179">
        <v>5.76</v>
      </c>
      <c r="I1157" s="180"/>
      <c r="L1157" s="176"/>
      <c r="M1157" s="181"/>
      <c r="T1157" s="182"/>
      <c r="AT1157" s="177" t="s">
        <v>147</v>
      </c>
      <c r="AU1157" s="177" t="s">
        <v>145</v>
      </c>
      <c r="AV1157" s="15" t="s">
        <v>137</v>
      </c>
      <c r="AW1157" s="15" t="s">
        <v>33</v>
      </c>
      <c r="AX1157" s="15" t="s">
        <v>77</v>
      </c>
      <c r="AY1157" s="177" t="s">
        <v>136</v>
      </c>
    </row>
    <row r="1158" spans="2:65" s="13" customFormat="1" ht="11.25">
      <c r="B1158" s="153"/>
      <c r="D1158" s="146" t="s">
        <v>147</v>
      </c>
      <c r="E1158" s="154" t="s">
        <v>1</v>
      </c>
      <c r="F1158" s="155" t="s">
        <v>150</v>
      </c>
      <c r="H1158" s="156">
        <v>11.52</v>
      </c>
      <c r="I1158" s="157"/>
      <c r="L1158" s="153"/>
      <c r="M1158" s="158"/>
      <c r="T1158" s="159"/>
      <c r="AT1158" s="154" t="s">
        <v>147</v>
      </c>
      <c r="AU1158" s="154" t="s">
        <v>145</v>
      </c>
      <c r="AV1158" s="13" t="s">
        <v>144</v>
      </c>
      <c r="AW1158" s="13" t="s">
        <v>33</v>
      </c>
      <c r="AX1158" s="13" t="s">
        <v>85</v>
      </c>
      <c r="AY1158" s="154" t="s">
        <v>136</v>
      </c>
    </row>
    <row r="1159" spans="2:65" s="1" customFormat="1" ht="37.9" customHeight="1">
      <c r="B1159" s="32"/>
      <c r="C1159" s="160" t="s">
        <v>1191</v>
      </c>
      <c r="D1159" s="160" t="s">
        <v>151</v>
      </c>
      <c r="E1159" s="161" t="s">
        <v>1192</v>
      </c>
      <c r="F1159" s="162" t="s">
        <v>1193</v>
      </c>
      <c r="G1159" s="163" t="s">
        <v>175</v>
      </c>
      <c r="H1159" s="164">
        <v>12.672000000000001</v>
      </c>
      <c r="I1159" s="165"/>
      <c r="J1159" s="166">
        <f>ROUND(I1159*H1159,2)</f>
        <v>0</v>
      </c>
      <c r="K1159" s="162" t="s">
        <v>143</v>
      </c>
      <c r="L1159" s="167"/>
      <c r="M1159" s="168" t="s">
        <v>1</v>
      </c>
      <c r="N1159" s="169" t="s">
        <v>43</v>
      </c>
      <c r="P1159" s="141">
        <f>O1159*H1159</f>
        <v>0</v>
      </c>
      <c r="Q1159" s="141">
        <v>2.1999999999999999E-2</v>
      </c>
      <c r="R1159" s="141">
        <f>Q1159*H1159</f>
        <v>0.27878399999999998</v>
      </c>
      <c r="S1159" s="141">
        <v>0</v>
      </c>
      <c r="T1159" s="142">
        <f>S1159*H1159</f>
        <v>0</v>
      </c>
      <c r="AR1159" s="143" t="s">
        <v>473</v>
      </c>
      <c r="AT1159" s="143" t="s">
        <v>151</v>
      </c>
      <c r="AU1159" s="143" t="s">
        <v>145</v>
      </c>
      <c r="AY1159" s="17" t="s">
        <v>136</v>
      </c>
      <c r="BE1159" s="144">
        <f>IF(N1159="základní",J1159,0)</f>
        <v>0</v>
      </c>
      <c r="BF1159" s="144">
        <f>IF(N1159="snížená",J1159,0)</f>
        <v>0</v>
      </c>
      <c r="BG1159" s="144">
        <f>IF(N1159="zákl. přenesená",J1159,0)</f>
        <v>0</v>
      </c>
      <c r="BH1159" s="144">
        <f>IF(N1159="sníž. přenesená",J1159,0)</f>
        <v>0</v>
      </c>
      <c r="BI1159" s="144">
        <f>IF(N1159="nulová",J1159,0)</f>
        <v>0</v>
      </c>
      <c r="BJ1159" s="17" t="s">
        <v>145</v>
      </c>
      <c r="BK1159" s="144">
        <f>ROUND(I1159*H1159,2)</f>
        <v>0</v>
      </c>
      <c r="BL1159" s="17" t="s">
        <v>283</v>
      </c>
      <c r="BM1159" s="143" t="s">
        <v>1194</v>
      </c>
    </row>
    <row r="1160" spans="2:65" s="12" customFormat="1" ht="11.25">
      <c r="B1160" s="145"/>
      <c r="D1160" s="146" t="s">
        <v>147</v>
      </c>
      <c r="F1160" s="148" t="s">
        <v>1195</v>
      </c>
      <c r="H1160" s="149">
        <v>12.672000000000001</v>
      </c>
      <c r="I1160" s="150"/>
      <c r="L1160" s="145"/>
      <c r="M1160" s="151"/>
      <c r="T1160" s="152"/>
      <c r="AT1160" s="147" t="s">
        <v>147</v>
      </c>
      <c r="AU1160" s="147" t="s">
        <v>145</v>
      </c>
      <c r="AV1160" s="12" t="s">
        <v>145</v>
      </c>
      <c r="AW1160" s="12" t="s">
        <v>4</v>
      </c>
      <c r="AX1160" s="12" t="s">
        <v>85</v>
      </c>
      <c r="AY1160" s="147" t="s">
        <v>136</v>
      </c>
    </row>
    <row r="1161" spans="2:65" s="1" customFormat="1" ht="16.5" customHeight="1">
      <c r="B1161" s="32"/>
      <c r="C1161" s="132" t="s">
        <v>1196</v>
      </c>
      <c r="D1161" s="132" t="s">
        <v>139</v>
      </c>
      <c r="E1161" s="133" t="s">
        <v>1197</v>
      </c>
      <c r="F1161" s="134" t="s">
        <v>1198</v>
      </c>
      <c r="G1161" s="135" t="s">
        <v>196</v>
      </c>
      <c r="H1161" s="136">
        <v>71.05</v>
      </c>
      <c r="I1161" s="137"/>
      <c r="J1161" s="138">
        <f>ROUND(I1161*H1161,2)</f>
        <v>0</v>
      </c>
      <c r="K1161" s="134" t="s">
        <v>143</v>
      </c>
      <c r="L1161" s="32"/>
      <c r="M1161" s="139" t="s">
        <v>1</v>
      </c>
      <c r="N1161" s="140" t="s">
        <v>43</v>
      </c>
      <c r="P1161" s="141">
        <f>O1161*H1161</f>
        <v>0</v>
      </c>
      <c r="Q1161" s="141">
        <v>9.0000000000000006E-5</v>
      </c>
      <c r="R1161" s="141">
        <f>Q1161*H1161</f>
        <v>6.3945E-3</v>
      </c>
      <c r="S1161" s="141">
        <v>0</v>
      </c>
      <c r="T1161" s="142">
        <f>S1161*H1161</f>
        <v>0</v>
      </c>
      <c r="AR1161" s="143" t="s">
        <v>283</v>
      </c>
      <c r="AT1161" s="143" t="s">
        <v>139</v>
      </c>
      <c r="AU1161" s="143" t="s">
        <v>145</v>
      </c>
      <c r="AY1161" s="17" t="s">
        <v>136</v>
      </c>
      <c r="BE1161" s="144">
        <f>IF(N1161="základní",J1161,0)</f>
        <v>0</v>
      </c>
      <c r="BF1161" s="144">
        <f>IF(N1161="snížená",J1161,0)</f>
        <v>0</v>
      </c>
      <c r="BG1161" s="144">
        <f>IF(N1161="zákl. přenesená",J1161,0)</f>
        <v>0</v>
      </c>
      <c r="BH1161" s="144">
        <f>IF(N1161="sníž. přenesená",J1161,0)</f>
        <v>0</v>
      </c>
      <c r="BI1161" s="144">
        <f>IF(N1161="nulová",J1161,0)</f>
        <v>0</v>
      </c>
      <c r="BJ1161" s="17" t="s">
        <v>145</v>
      </c>
      <c r="BK1161" s="144">
        <f>ROUND(I1161*H1161,2)</f>
        <v>0</v>
      </c>
      <c r="BL1161" s="17" t="s">
        <v>283</v>
      </c>
      <c r="BM1161" s="143" t="s">
        <v>1199</v>
      </c>
    </row>
    <row r="1162" spans="2:65" s="14" customFormat="1" ht="11.25">
      <c r="B1162" s="170"/>
      <c r="D1162" s="146" t="s">
        <v>147</v>
      </c>
      <c r="E1162" s="171" t="s">
        <v>1</v>
      </c>
      <c r="F1162" s="172" t="s">
        <v>161</v>
      </c>
      <c r="H1162" s="171" t="s">
        <v>1</v>
      </c>
      <c r="I1162" s="173"/>
      <c r="L1162" s="170"/>
      <c r="M1162" s="174"/>
      <c r="T1162" s="175"/>
      <c r="AT1162" s="171" t="s">
        <v>147</v>
      </c>
      <c r="AU1162" s="171" t="s">
        <v>145</v>
      </c>
      <c r="AV1162" s="14" t="s">
        <v>85</v>
      </c>
      <c r="AW1162" s="14" t="s">
        <v>33</v>
      </c>
      <c r="AX1162" s="14" t="s">
        <v>77</v>
      </c>
      <c r="AY1162" s="171" t="s">
        <v>136</v>
      </c>
    </row>
    <row r="1163" spans="2:65" s="12" customFormat="1" ht="11.25">
      <c r="B1163" s="145"/>
      <c r="D1163" s="146" t="s">
        <v>147</v>
      </c>
      <c r="E1163" s="147" t="s">
        <v>1</v>
      </c>
      <c r="F1163" s="148" t="s">
        <v>1149</v>
      </c>
      <c r="H1163" s="149">
        <v>1.96</v>
      </c>
      <c r="I1163" s="150"/>
      <c r="L1163" s="145"/>
      <c r="M1163" s="151"/>
      <c r="T1163" s="152"/>
      <c r="AT1163" s="147" t="s">
        <v>147</v>
      </c>
      <c r="AU1163" s="147" t="s">
        <v>145</v>
      </c>
      <c r="AV1163" s="12" t="s">
        <v>145</v>
      </c>
      <c r="AW1163" s="12" t="s">
        <v>33</v>
      </c>
      <c r="AX1163" s="12" t="s">
        <v>77</v>
      </c>
      <c r="AY1163" s="147" t="s">
        <v>136</v>
      </c>
    </row>
    <row r="1164" spans="2:65" s="14" customFormat="1" ht="11.25">
      <c r="B1164" s="170"/>
      <c r="D1164" s="146" t="s">
        <v>147</v>
      </c>
      <c r="E1164" s="171" t="s">
        <v>1</v>
      </c>
      <c r="F1164" s="172" t="s">
        <v>451</v>
      </c>
      <c r="H1164" s="171" t="s">
        <v>1</v>
      </c>
      <c r="I1164" s="173"/>
      <c r="L1164" s="170"/>
      <c r="M1164" s="174"/>
      <c r="T1164" s="175"/>
      <c r="AT1164" s="171" t="s">
        <v>147</v>
      </c>
      <c r="AU1164" s="171" t="s">
        <v>145</v>
      </c>
      <c r="AV1164" s="14" t="s">
        <v>85</v>
      </c>
      <c r="AW1164" s="14" t="s">
        <v>33</v>
      </c>
      <c r="AX1164" s="14" t="s">
        <v>77</v>
      </c>
      <c r="AY1164" s="171" t="s">
        <v>136</v>
      </c>
    </row>
    <row r="1165" spans="2:65" s="12" customFormat="1" ht="11.25">
      <c r="B1165" s="145"/>
      <c r="D1165" s="146" t="s">
        <v>147</v>
      </c>
      <c r="E1165" s="147" t="s">
        <v>1</v>
      </c>
      <c r="F1165" s="148" t="s">
        <v>1200</v>
      </c>
      <c r="H1165" s="149">
        <v>8.6</v>
      </c>
      <c r="I1165" s="150"/>
      <c r="L1165" s="145"/>
      <c r="M1165" s="151"/>
      <c r="T1165" s="152"/>
      <c r="AT1165" s="147" t="s">
        <v>147</v>
      </c>
      <c r="AU1165" s="147" t="s">
        <v>145</v>
      </c>
      <c r="AV1165" s="12" t="s">
        <v>145</v>
      </c>
      <c r="AW1165" s="12" t="s">
        <v>33</v>
      </c>
      <c r="AX1165" s="12" t="s">
        <v>77</v>
      </c>
      <c r="AY1165" s="147" t="s">
        <v>136</v>
      </c>
    </row>
    <row r="1166" spans="2:65" s="14" customFormat="1" ht="11.25">
      <c r="B1166" s="170"/>
      <c r="D1166" s="146" t="s">
        <v>147</v>
      </c>
      <c r="E1166" s="171" t="s">
        <v>1</v>
      </c>
      <c r="F1166" s="172" t="s">
        <v>163</v>
      </c>
      <c r="H1166" s="171" t="s">
        <v>1</v>
      </c>
      <c r="I1166" s="173"/>
      <c r="L1166" s="170"/>
      <c r="M1166" s="174"/>
      <c r="T1166" s="175"/>
      <c r="AT1166" s="171" t="s">
        <v>147</v>
      </c>
      <c r="AU1166" s="171" t="s">
        <v>145</v>
      </c>
      <c r="AV1166" s="14" t="s">
        <v>85</v>
      </c>
      <c r="AW1166" s="14" t="s">
        <v>33</v>
      </c>
      <c r="AX1166" s="14" t="s">
        <v>77</v>
      </c>
      <c r="AY1166" s="171" t="s">
        <v>136</v>
      </c>
    </row>
    <row r="1167" spans="2:65" s="12" customFormat="1" ht="11.25">
      <c r="B1167" s="145"/>
      <c r="D1167" s="146" t="s">
        <v>147</v>
      </c>
      <c r="E1167" s="147" t="s">
        <v>1</v>
      </c>
      <c r="F1167" s="148" t="s">
        <v>1150</v>
      </c>
      <c r="H1167" s="149">
        <v>1.93</v>
      </c>
      <c r="I1167" s="150"/>
      <c r="L1167" s="145"/>
      <c r="M1167" s="151"/>
      <c r="T1167" s="152"/>
      <c r="AT1167" s="147" t="s">
        <v>147</v>
      </c>
      <c r="AU1167" s="147" t="s">
        <v>145</v>
      </c>
      <c r="AV1167" s="12" t="s">
        <v>145</v>
      </c>
      <c r="AW1167" s="12" t="s">
        <v>33</v>
      </c>
      <c r="AX1167" s="12" t="s">
        <v>77</v>
      </c>
      <c r="AY1167" s="147" t="s">
        <v>136</v>
      </c>
    </row>
    <row r="1168" spans="2:65" s="14" customFormat="1" ht="11.25">
      <c r="B1168" s="170"/>
      <c r="D1168" s="146" t="s">
        <v>147</v>
      </c>
      <c r="E1168" s="171" t="s">
        <v>1</v>
      </c>
      <c r="F1168" s="172" t="s">
        <v>165</v>
      </c>
      <c r="H1168" s="171" t="s">
        <v>1</v>
      </c>
      <c r="I1168" s="173"/>
      <c r="L1168" s="170"/>
      <c r="M1168" s="174"/>
      <c r="T1168" s="175"/>
      <c r="AT1168" s="171" t="s">
        <v>147</v>
      </c>
      <c r="AU1168" s="171" t="s">
        <v>145</v>
      </c>
      <c r="AV1168" s="14" t="s">
        <v>85</v>
      </c>
      <c r="AW1168" s="14" t="s">
        <v>33</v>
      </c>
      <c r="AX1168" s="14" t="s">
        <v>77</v>
      </c>
      <c r="AY1168" s="171" t="s">
        <v>136</v>
      </c>
    </row>
    <row r="1169" spans="2:51" s="12" customFormat="1" ht="11.25">
      <c r="B1169" s="145"/>
      <c r="D1169" s="146" t="s">
        <v>147</v>
      </c>
      <c r="E1169" s="147" t="s">
        <v>1</v>
      </c>
      <c r="F1169" s="148" t="s">
        <v>1201</v>
      </c>
      <c r="H1169" s="149">
        <v>7.72</v>
      </c>
      <c r="I1169" s="150"/>
      <c r="L1169" s="145"/>
      <c r="M1169" s="151"/>
      <c r="T1169" s="152"/>
      <c r="AT1169" s="147" t="s">
        <v>147</v>
      </c>
      <c r="AU1169" s="147" t="s">
        <v>145</v>
      </c>
      <c r="AV1169" s="12" t="s">
        <v>145</v>
      </c>
      <c r="AW1169" s="12" t="s">
        <v>33</v>
      </c>
      <c r="AX1169" s="12" t="s">
        <v>77</v>
      </c>
      <c r="AY1169" s="147" t="s">
        <v>136</v>
      </c>
    </row>
    <row r="1170" spans="2:51" s="14" customFormat="1" ht="11.25">
      <c r="B1170" s="170"/>
      <c r="D1170" s="146" t="s">
        <v>147</v>
      </c>
      <c r="E1170" s="171" t="s">
        <v>1</v>
      </c>
      <c r="F1170" s="172" t="s">
        <v>1202</v>
      </c>
      <c r="H1170" s="171" t="s">
        <v>1</v>
      </c>
      <c r="I1170" s="173"/>
      <c r="L1170" s="170"/>
      <c r="M1170" s="174"/>
      <c r="T1170" s="175"/>
      <c r="AT1170" s="171" t="s">
        <v>147</v>
      </c>
      <c r="AU1170" s="171" t="s">
        <v>145</v>
      </c>
      <c r="AV1170" s="14" t="s">
        <v>85</v>
      </c>
      <c r="AW1170" s="14" t="s">
        <v>33</v>
      </c>
      <c r="AX1170" s="14" t="s">
        <v>77</v>
      </c>
      <c r="AY1170" s="171" t="s">
        <v>136</v>
      </c>
    </row>
    <row r="1171" spans="2:51" s="12" customFormat="1" ht="11.25">
      <c r="B1171" s="145"/>
      <c r="D1171" s="146" t="s">
        <v>147</v>
      </c>
      <c r="E1171" s="147" t="s">
        <v>1</v>
      </c>
      <c r="F1171" s="148" t="s">
        <v>1203</v>
      </c>
      <c r="H1171" s="149">
        <v>9.1999999999999993</v>
      </c>
      <c r="I1171" s="150"/>
      <c r="L1171" s="145"/>
      <c r="M1171" s="151"/>
      <c r="T1171" s="152"/>
      <c r="AT1171" s="147" t="s">
        <v>147</v>
      </c>
      <c r="AU1171" s="147" t="s">
        <v>145</v>
      </c>
      <c r="AV1171" s="12" t="s">
        <v>145</v>
      </c>
      <c r="AW1171" s="12" t="s">
        <v>33</v>
      </c>
      <c r="AX1171" s="12" t="s">
        <v>77</v>
      </c>
      <c r="AY1171" s="147" t="s">
        <v>136</v>
      </c>
    </row>
    <row r="1172" spans="2:51" s="14" customFormat="1" ht="11.25">
      <c r="B1172" s="170"/>
      <c r="D1172" s="146" t="s">
        <v>147</v>
      </c>
      <c r="E1172" s="171" t="s">
        <v>1</v>
      </c>
      <c r="F1172" s="172" t="s">
        <v>845</v>
      </c>
      <c r="H1172" s="171" t="s">
        <v>1</v>
      </c>
      <c r="I1172" s="173"/>
      <c r="L1172" s="170"/>
      <c r="M1172" s="174"/>
      <c r="T1172" s="175"/>
      <c r="AT1172" s="171" t="s">
        <v>147</v>
      </c>
      <c r="AU1172" s="171" t="s">
        <v>145</v>
      </c>
      <c r="AV1172" s="14" t="s">
        <v>85</v>
      </c>
      <c r="AW1172" s="14" t="s">
        <v>33</v>
      </c>
      <c r="AX1172" s="14" t="s">
        <v>77</v>
      </c>
      <c r="AY1172" s="171" t="s">
        <v>136</v>
      </c>
    </row>
    <row r="1173" spans="2:51" s="12" customFormat="1" ht="11.25">
      <c r="B1173" s="145"/>
      <c r="D1173" s="146" t="s">
        <v>147</v>
      </c>
      <c r="E1173" s="147" t="s">
        <v>1</v>
      </c>
      <c r="F1173" s="148" t="s">
        <v>1204</v>
      </c>
      <c r="H1173" s="149">
        <v>7.28</v>
      </c>
      <c r="I1173" s="150"/>
      <c r="L1173" s="145"/>
      <c r="M1173" s="151"/>
      <c r="T1173" s="152"/>
      <c r="AT1173" s="147" t="s">
        <v>147</v>
      </c>
      <c r="AU1173" s="147" t="s">
        <v>145</v>
      </c>
      <c r="AV1173" s="12" t="s">
        <v>145</v>
      </c>
      <c r="AW1173" s="12" t="s">
        <v>33</v>
      </c>
      <c r="AX1173" s="12" t="s">
        <v>77</v>
      </c>
      <c r="AY1173" s="147" t="s">
        <v>136</v>
      </c>
    </row>
    <row r="1174" spans="2:51" s="15" customFormat="1" ht="11.25">
      <c r="B1174" s="176"/>
      <c r="D1174" s="146" t="s">
        <v>147</v>
      </c>
      <c r="E1174" s="177" t="s">
        <v>1</v>
      </c>
      <c r="F1174" s="178" t="s">
        <v>167</v>
      </c>
      <c r="H1174" s="179">
        <v>36.69</v>
      </c>
      <c r="I1174" s="180"/>
      <c r="L1174" s="176"/>
      <c r="M1174" s="181"/>
      <c r="T1174" s="182"/>
      <c r="AT1174" s="177" t="s">
        <v>147</v>
      </c>
      <c r="AU1174" s="177" t="s">
        <v>145</v>
      </c>
      <c r="AV1174" s="15" t="s">
        <v>137</v>
      </c>
      <c r="AW1174" s="15" t="s">
        <v>33</v>
      </c>
      <c r="AX1174" s="15" t="s">
        <v>77</v>
      </c>
      <c r="AY1174" s="177" t="s">
        <v>136</v>
      </c>
    </row>
    <row r="1175" spans="2:51" s="14" customFormat="1" ht="11.25">
      <c r="B1175" s="170"/>
      <c r="D1175" s="146" t="s">
        <v>147</v>
      </c>
      <c r="E1175" s="171" t="s">
        <v>1</v>
      </c>
      <c r="F1175" s="172" t="s">
        <v>168</v>
      </c>
      <c r="H1175" s="171" t="s">
        <v>1</v>
      </c>
      <c r="I1175" s="173"/>
      <c r="L1175" s="170"/>
      <c r="M1175" s="174"/>
      <c r="T1175" s="175"/>
      <c r="AT1175" s="171" t="s">
        <v>147</v>
      </c>
      <c r="AU1175" s="171" t="s">
        <v>145</v>
      </c>
      <c r="AV1175" s="14" t="s">
        <v>85</v>
      </c>
      <c r="AW1175" s="14" t="s">
        <v>33</v>
      </c>
      <c r="AX1175" s="14" t="s">
        <v>77</v>
      </c>
      <c r="AY1175" s="171" t="s">
        <v>136</v>
      </c>
    </row>
    <row r="1176" spans="2:51" s="12" customFormat="1" ht="11.25">
      <c r="B1176" s="145"/>
      <c r="D1176" s="146" t="s">
        <v>147</v>
      </c>
      <c r="E1176" s="147" t="s">
        <v>1</v>
      </c>
      <c r="F1176" s="148" t="s">
        <v>1205</v>
      </c>
      <c r="H1176" s="149">
        <v>8.8800000000000008</v>
      </c>
      <c r="I1176" s="150"/>
      <c r="L1176" s="145"/>
      <c r="M1176" s="151"/>
      <c r="T1176" s="152"/>
      <c r="AT1176" s="147" t="s">
        <v>147</v>
      </c>
      <c r="AU1176" s="147" t="s">
        <v>145</v>
      </c>
      <c r="AV1176" s="12" t="s">
        <v>145</v>
      </c>
      <c r="AW1176" s="12" t="s">
        <v>33</v>
      </c>
      <c r="AX1176" s="12" t="s">
        <v>77</v>
      </c>
      <c r="AY1176" s="147" t="s">
        <v>136</v>
      </c>
    </row>
    <row r="1177" spans="2:51" s="14" customFormat="1" ht="11.25">
      <c r="B1177" s="170"/>
      <c r="D1177" s="146" t="s">
        <v>147</v>
      </c>
      <c r="E1177" s="171" t="s">
        <v>1</v>
      </c>
      <c r="F1177" s="172" t="s">
        <v>185</v>
      </c>
      <c r="H1177" s="171" t="s">
        <v>1</v>
      </c>
      <c r="I1177" s="173"/>
      <c r="L1177" s="170"/>
      <c r="M1177" s="174"/>
      <c r="T1177" s="175"/>
      <c r="AT1177" s="171" t="s">
        <v>147</v>
      </c>
      <c r="AU1177" s="171" t="s">
        <v>145</v>
      </c>
      <c r="AV1177" s="14" t="s">
        <v>85</v>
      </c>
      <c r="AW1177" s="14" t="s">
        <v>33</v>
      </c>
      <c r="AX1177" s="14" t="s">
        <v>77</v>
      </c>
      <c r="AY1177" s="171" t="s">
        <v>136</v>
      </c>
    </row>
    <row r="1178" spans="2:51" s="12" customFormat="1" ht="11.25">
      <c r="B1178" s="145"/>
      <c r="D1178" s="146" t="s">
        <v>147</v>
      </c>
      <c r="E1178" s="147" t="s">
        <v>1</v>
      </c>
      <c r="F1178" s="148" t="s">
        <v>1206</v>
      </c>
      <c r="H1178" s="149">
        <v>8.7200000000000006</v>
      </c>
      <c r="I1178" s="150"/>
      <c r="L1178" s="145"/>
      <c r="M1178" s="151"/>
      <c r="T1178" s="152"/>
      <c r="AT1178" s="147" t="s">
        <v>147</v>
      </c>
      <c r="AU1178" s="147" t="s">
        <v>145</v>
      </c>
      <c r="AV1178" s="12" t="s">
        <v>145</v>
      </c>
      <c r="AW1178" s="12" t="s">
        <v>33</v>
      </c>
      <c r="AX1178" s="12" t="s">
        <v>77</v>
      </c>
      <c r="AY1178" s="147" t="s">
        <v>136</v>
      </c>
    </row>
    <row r="1179" spans="2:51" s="14" customFormat="1" ht="11.25">
      <c r="B1179" s="170"/>
      <c r="D1179" s="146" t="s">
        <v>147</v>
      </c>
      <c r="E1179" s="171" t="s">
        <v>1</v>
      </c>
      <c r="F1179" s="172" t="s">
        <v>234</v>
      </c>
      <c r="H1179" s="171" t="s">
        <v>1</v>
      </c>
      <c r="I1179" s="173"/>
      <c r="L1179" s="170"/>
      <c r="M1179" s="174"/>
      <c r="T1179" s="175"/>
      <c r="AT1179" s="171" t="s">
        <v>147</v>
      </c>
      <c r="AU1179" s="171" t="s">
        <v>145</v>
      </c>
      <c r="AV1179" s="14" t="s">
        <v>85</v>
      </c>
      <c r="AW1179" s="14" t="s">
        <v>33</v>
      </c>
      <c r="AX1179" s="14" t="s">
        <v>77</v>
      </c>
      <c r="AY1179" s="171" t="s">
        <v>136</v>
      </c>
    </row>
    <row r="1180" spans="2:51" s="12" customFormat="1" ht="11.25">
      <c r="B1180" s="145"/>
      <c r="D1180" s="146" t="s">
        <v>147</v>
      </c>
      <c r="E1180" s="147" t="s">
        <v>1</v>
      </c>
      <c r="F1180" s="148" t="s">
        <v>1207</v>
      </c>
      <c r="H1180" s="149">
        <v>8.82</v>
      </c>
      <c r="I1180" s="150"/>
      <c r="L1180" s="145"/>
      <c r="M1180" s="151"/>
      <c r="T1180" s="152"/>
      <c r="AT1180" s="147" t="s">
        <v>147</v>
      </c>
      <c r="AU1180" s="147" t="s">
        <v>145</v>
      </c>
      <c r="AV1180" s="12" t="s">
        <v>145</v>
      </c>
      <c r="AW1180" s="12" t="s">
        <v>33</v>
      </c>
      <c r="AX1180" s="12" t="s">
        <v>77</v>
      </c>
      <c r="AY1180" s="147" t="s">
        <v>136</v>
      </c>
    </row>
    <row r="1181" spans="2:51" s="14" customFormat="1" ht="11.25">
      <c r="B1181" s="170"/>
      <c r="D1181" s="146" t="s">
        <v>147</v>
      </c>
      <c r="E1181" s="171" t="s">
        <v>1</v>
      </c>
      <c r="F1181" s="172" t="s">
        <v>257</v>
      </c>
      <c r="H1181" s="171" t="s">
        <v>1</v>
      </c>
      <c r="I1181" s="173"/>
      <c r="L1181" s="170"/>
      <c r="M1181" s="174"/>
      <c r="T1181" s="175"/>
      <c r="AT1181" s="171" t="s">
        <v>147</v>
      </c>
      <c r="AU1181" s="171" t="s">
        <v>145</v>
      </c>
      <c r="AV1181" s="14" t="s">
        <v>85</v>
      </c>
      <c r="AW1181" s="14" t="s">
        <v>33</v>
      </c>
      <c r="AX1181" s="14" t="s">
        <v>77</v>
      </c>
      <c r="AY1181" s="171" t="s">
        <v>136</v>
      </c>
    </row>
    <row r="1182" spans="2:51" s="12" customFormat="1" ht="11.25">
      <c r="B1182" s="145"/>
      <c r="D1182" s="146" t="s">
        <v>147</v>
      </c>
      <c r="E1182" s="147" t="s">
        <v>1</v>
      </c>
      <c r="F1182" s="148" t="s">
        <v>1208</v>
      </c>
      <c r="H1182" s="149">
        <v>7.94</v>
      </c>
      <c r="I1182" s="150"/>
      <c r="L1182" s="145"/>
      <c r="M1182" s="151"/>
      <c r="T1182" s="152"/>
      <c r="AT1182" s="147" t="s">
        <v>147</v>
      </c>
      <c r="AU1182" s="147" t="s">
        <v>145</v>
      </c>
      <c r="AV1182" s="12" t="s">
        <v>145</v>
      </c>
      <c r="AW1182" s="12" t="s">
        <v>33</v>
      </c>
      <c r="AX1182" s="12" t="s">
        <v>77</v>
      </c>
      <c r="AY1182" s="147" t="s">
        <v>136</v>
      </c>
    </row>
    <row r="1183" spans="2:51" s="15" customFormat="1" ht="11.25">
      <c r="B1183" s="176"/>
      <c r="D1183" s="146" t="s">
        <v>147</v>
      </c>
      <c r="E1183" s="177" t="s">
        <v>1</v>
      </c>
      <c r="F1183" s="178" t="s">
        <v>167</v>
      </c>
      <c r="H1183" s="179">
        <v>34.36</v>
      </c>
      <c r="I1183" s="180"/>
      <c r="L1183" s="176"/>
      <c r="M1183" s="181"/>
      <c r="T1183" s="182"/>
      <c r="AT1183" s="177" t="s">
        <v>147</v>
      </c>
      <c r="AU1183" s="177" t="s">
        <v>145</v>
      </c>
      <c r="AV1183" s="15" t="s">
        <v>137</v>
      </c>
      <c r="AW1183" s="15" t="s">
        <v>33</v>
      </c>
      <c r="AX1183" s="15" t="s">
        <v>77</v>
      </c>
      <c r="AY1183" s="177" t="s">
        <v>136</v>
      </c>
    </row>
    <row r="1184" spans="2:51" s="13" customFormat="1" ht="11.25">
      <c r="B1184" s="153"/>
      <c r="D1184" s="146" t="s">
        <v>147</v>
      </c>
      <c r="E1184" s="154" t="s">
        <v>1</v>
      </c>
      <c r="F1184" s="155" t="s">
        <v>150</v>
      </c>
      <c r="H1184" s="156">
        <v>71.05</v>
      </c>
      <c r="I1184" s="157"/>
      <c r="L1184" s="153"/>
      <c r="M1184" s="158"/>
      <c r="T1184" s="159"/>
      <c r="AT1184" s="154" t="s">
        <v>147</v>
      </c>
      <c r="AU1184" s="154" t="s">
        <v>145</v>
      </c>
      <c r="AV1184" s="13" t="s">
        <v>144</v>
      </c>
      <c r="AW1184" s="13" t="s">
        <v>33</v>
      </c>
      <c r="AX1184" s="13" t="s">
        <v>85</v>
      </c>
      <c r="AY1184" s="154" t="s">
        <v>136</v>
      </c>
    </row>
    <row r="1185" spans="2:65" s="1" customFormat="1" ht="24.2" customHeight="1">
      <c r="B1185" s="32"/>
      <c r="C1185" s="132" t="s">
        <v>1209</v>
      </c>
      <c r="D1185" s="132" t="s">
        <v>139</v>
      </c>
      <c r="E1185" s="133" t="s">
        <v>1210</v>
      </c>
      <c r="F1185" s="134" t="s">
        <v>1211</v>
      </c>
      <c r="G1185" s="135" t="s">
        <v>175</v>
      </c>
      <c r="H1185" s="136">
        <v>45.677999999999997</v>
      </c>
      <c r="I1185" s="137"/>
      <c r="J1185" s="138">
        <f>ROUND(I1185*H1185,2)</f>
        <v>0</v>
      </c>
      <c r="K1185" s="134" t="s">
        <v>143</v>
      </c>
      <c r="L1185" s="32"/>
      <c r="M1185" s="139" t="s">
        <v>1</v>
      </c>
      <c r="N1185" s="140" t="s">
        <v>43</v>
      </c>
      <c r="P1185" s="141">
        <f>O1185*H1185</f>
        <v>0</v>
      </c>
      <c r="Q1185" s="141">
        <v>0</v>
      </c>
      <c r="R1185" s="141">
        <f>Q1185*H1185</f>
        <v>0</v>
      </c>
      <c r="S1185" s="141">
        <v>0</v>
      </c>
      <c r="T1185" s="142">
        <f>S1185*H1185</f>
        <v>0</v>
      </c>
      <c r="AR1185" s="143" t="s">
        <v>283</v>
      </c>
      <c r="AT1185" s="143" t="s">
        <v>139</v>
      </c>
      <c r="AU1185" s="143" t="s">
        <v>145</v>
      </c>
      <c r="AY1185" s="17" t="s">
        <v>136</v>
      </c>
      <c r="BE1185" s="144">
        <f>IF(N1185="základní",J1185,0)</f>
        <v>0</v>
      </c>
      <c r="BF1185" s="144">
        <f>IF(N1185="snížená",J1185,0)</f>
        <v>0</v>
      </c>
      <c r="BG1185" s="144">
        <f>IF(N1185="zákl. přenesená",J1185,0)</f>
        <v>0</v>
      </c>
      <c r="BH1185" s="144">
        <f>IF(N1185="sníž. přenesená",J1185,0)</f>
        <v>0</v>
      </c>
      <c r="BI1185" s="144">
        <f>IF(N1185="nulová",J1185,0)</f>
        <v>0</v>
      </c>
      <c r="BJ1185" s="17" t="s">
        <v>145</v>
      </c>
      <c r="BK1185" s="144">
        <f>ROUND(I1185*H1185,2)</f>
        <v>0</v>
      </c>
      <c r="BL1185" s="17" t="s">
        <v>283</v>
      </c>
      <c r="BM1185" s="143" t="s">
        <v>1212</v>
      </c>
    </row>
    <row r="1186" spans="2:65" s="14" customFormat="1" ht="11.25">
      <c r="B1186" s="170"/>
      <c r="D1186" s="146" t="s">
        <v>147</v>
      </c>
      <c r="E1186" s="171" t="s">
        <v>1</v>
      </c>
      <c r="F1186" s="172" t="s">
        <v>470</v>
      </c>
      <c r="H1186" s="171" t="s">
        <v>1</v>
      </c>
      <c r="I1186" s="173"/>
      <c r="L1186" s="170"/>
      <c r="M1186" s="174"/>
      <c r="T1186" s="175"/>
      <c r="AT1186" s="171" t="s">
        <v>147</v>
      </c>
      <c r="AU1186" s="171" t="s">
        <v>145</v>
      </c>
      <c r="AV1186" s="14" t="s">
        <v>85</v>
      </c>
      <c r="AW1186" s="14" t="s">
        <v>33</v>
      </c>
      <c r="AX1186" s="14" t="s">
        <v>77</v>
      </c>
      <c r="AY1186" s="171" t="s">
        <v>136</v>
      </c>
    </row>
    <row r="1187" spans="2:65" s="12" customFormat="1" ht="11.25">
      <c r="B1187" s="145"/>
      <c r="D1187" s="146" t="s">
        <v>147</v>
      </c>
      <c r="E1187" s="147" t="s">
        <v>1</v>
      </c>
      <c r="F1187" s="148" t="s">
        <v>1057</v>
      </c>
      <c r="H1187" s="149">
        <v>0.76600000000000001</v>
      </c>
      <c r="I1187" s="150"/>
      <c r="L1187" s="145"/>
      <c r="M1187" s="151"/>
      <c r="T1187" s="152"/>
      <c r="AT1187" s="147" t="s">
        <v>147</v>
      </c>
      <c r="AU1187" s="147" t="s">
        <v>145</v>
      </c>
      <c r="AV1187" s="12" t="s">
        <v>145</v>
      </c>
      <c r="AW1187" s="12" t="s">
        <v>33</v>
      </c>
      <c r="AX1187" s="12" t="s">
        <v>77</v>
      </c>
      <c r="AY1187" s="147" t="s">
        <v>136</v>
      </c>
    </row>
    <row r="1188" spans="2:65" s="14" customFormat="1" ht="11.25">
      <c r="B1188" s="170"/>
      <c r="D1188" s="146" t="s">
        <v>147</v>
      </c>
      <c r="E1188" s="171" t="s">
        <v>1</v>
      </c>
      <c r="F1188" s="172" t="s">
        <v>191</v>
      </c>
      <c r="H1188" s="171" t="s">
        <v>1</v>
      </c>
      <c r="I1188" s="173"/>
      <c r="L1188" s="170"/>
      <c r="M1188" s="174"/>
      <c r="T1188" s="175"/>
      <c r="AT1188" s="171" t="s">
        <v>147</v>
      </c>
      <c r="AU1188" s="171" t="s">
        <v>145</v>
      </c>
      <c r="AV1188" s="14" t="s">
        <v>85</v>
      </c>
      <c r="AW1188" s="14" t="s">
        <v>33</v>
      </c>
      <c r="AX1188" s="14" t="s">
        <v>77</v>
      </c>
      <c r="AY1188" s="171" t="s">
        <v>136</v>
      </c>
    </row>
    <row r="1189" spans="2:65" s="12" customFormat="1" ht="11.25">
      <c r="B1189" s="145"/>
      <c r="D1189" s="146" t="s">
        <v>147</v>
      </c>
      <c r="E1189" s="147" t="s">
        <v>1</v>
      </c>
      <c r="F1189" s="148" t="s">
        <v>1213</v>
      </c>
      <c r="H1189" s="149">
        <v>5.798</v>
      </c>
      <c r="I1189" s="150"/>
      <c r="L1189" s="145"/>
      <c r="M1189" s="151"/>
      <c r="T1189" s="152"/>
      <c r="AT1189" s="147" t="s">
        <v>147</v>
      </c>
      <c r="AU1189" s="147" t="s">
        <v>145</v>
      </c>
      <c r="AV1189" s="12" t="s">
        <v>145</v>
      </c>
      <c r="AW1189" s="12" t="s">
        <v>33</v>
      </c>
      <c r="AX1189" s="12" t="s">
        <v>77</v>
      </c>
      <c r="AY1189" s="147" t="s">
        <v>136</v>
      </c>
    </row>
    <row r="1190" spans="2:65" s="14" customFormat="1" ht="11.25">
      <c r="B1190" s="170"/>
      <c r="D1190" s="146" t="s">
        <v>147</v>
      </c>
      <c r="E1190" s="171" t="s">
        <v>1</v>
      </c>
      <c r="F1190" s="172" t="s">
        <v>1073</v>
      </c>
      <c r="H1190" s="171" t="s">
        <v>1</v>
      </c>
      <c r="I1190" s="173"/>
      <c r="L1190" s="170"/>
      <c r="M1190" s="174"/>
      <c r="T1190" s="175"/>
      <c r="AT1190" s="171" t="s">
        <v>147</v>
      </c>
      <c r="AU1190" s="171" t="s">
        <v>145</v>
      </c>
      <c r="AV1190" s="14" t="s">
        <v>85</v>
      </c>
      <c r="AW1190" s="14" t="s">
        <v>33</v>
      </c>
      <c r="AX1190" s="14" t="s">
        <v>77</v>
      </c>
      <c r="AY1190" s="171" t="s">
        <v>136</v>
      </c>
    </row>
    <row r="1191" spans="2:65" s="12" customFormat="1" ht="11.25">
      <c r="B1191" s="145"/>
      <c r="D1191" s="146" t="s">
        <v>147</v>
      </c>
      <c r="E1191" s="147" t="s">
        <v>1</v>
      </c>
      <c r="F1191" s="148" t="s">
        <v>1060</v>
      </c>
      <c r="H1191" s="149">
        <v>0.75700000000000001</v>
      </c>
      <c r="I1191" s="150"/>
      <c r="L1191" s="145"/>
      <c r="M1191" s="151"/>
      <c r="T1191" s="152"/>
      <c r="AT1191" s="147" t="s">
        <v>147</v>
      </c>
      <c r="AU1191" s="147" t="s">
        <v>145</v>
      </c>
      <c r="AV1191" s="12" t="s">
        <v>145</v>
      </c>
      <c r="AW1191" s="12" t="s">
        <v>33</v>
      </c>
      <c r="AX1191" s="12" t="s">
        <v>77</v>
      </c>
      <c r="AY1191" s="147" t="s">
        <v>136</v>
      </c>
    </row>
    <row r="1192" spans="2:65" s="14" customFormat="1" ht="11.25">
      <c r="B1192" s="170"/>
      <c r="D1192" s="146" t="s">
        <v>147</v>
      </c>
      <c r="E1192" s="171" t="s">
        <v>1</v>
      </c>
      <c r="F1192" s="172" t="s">
        <v>229</v>
      </c>
      <c r="H1192" s="171" t="s">
        <v>1</v>
      </c>
      <c r="I1192" s="173"/>
      <c r="L1192" s="170"/>
      <c r="M1192" s="174"/>
      <c r="T1192" s="175"/>
      <c r="AT1192" s="171" t="s">
        <v>147</v>
      </c>
      <c r="AU1192" s="171" t="s">
        <v>145</v>
      </c>
      <c r="AV1192" s="14" t="s">
        <v>85</v>
      </c>
      <c r="AW1192" s="14" t="s">
        <v>33</v>
      </c>
      <c r="AX1192" s="14" t="s">
        <v>77</v>
      </c>
      <c r="AY1192" s="171" t="s">
        <v>136</v>
      </c>
    </row>
    <row r="1193" spans="2:65" s="12" customFormat="1" ht="11.25">
      <c r="B1193" s="145"/>
      <c r="D1193" s="146" t="s">
        <v>147</v>
      </c>
      <c r="E1193" s="147" t="s">
        <v>1</v>
      </c>
      <c r="F1193" s="148" t="s">
        <v>1214</v>
      </c>
      <c r="H1193" s="149">
        <v>4.8099999999999996</v>
      </c>
      <c r="I1193" s="150"/>
      <c r="L1193" s="145"/>
      <c r="M1193" s="151"/>
      <c r="T1193" s="152"/>
      <c r="AT1193" s="147" t="s">
        <v>147</v>
      </c>
      <c r="AU1193" s="147" t="s">
        <v>145</v>
      </c>
      <c r="AV1193" s="12" t="s">
        <v>145</v>
      </c>
      <c r="AW1193" s="12" t="s">
        <v>33</v>
      </c>
      <c r="AX1193" s="12" t="s">
        <v>77</v>
      </c>
      <c r="AY1193" s="147" t="s">
        <v>136</v>
      </c>
    </row>
    <row r="1194" spans="2:65" s="14" customFormat="1" ht="11.25">
      <c r="B1194" s="170"/>
      <c r="D1194" s="146" t="s">
        <v>147</v>
      </c>
      <c r="E1194" s="171" t="s">
        <v>1</v>
      </c>
      <c r="F1194" s="172" t="s">
        <v>301</v>
      </c>
      <c r="H1194" s="171" t="s">
        <v>1</v>
      </c>
      <c r="I1194" s="173"/>
      <c r="L1194" s="170"/>
      <c r="M1194" s="174"/>
      <c r="T1194" s="175"/>
      <c r="AT1194" s="171" t="s">
        <v>147</v>
      </c>
      <c r="AU1194" s="171" t="s">
        <v>145</v>
      </c>
      <c r="AV1194" s="14" t="s">
        <v>85</v>
      </c>
      <c r="AW1194" s="14" t="s">
        <v>33</v>
      </c>
      <c r="AX1194" s="14" t="s">
        <v>77</v>
      </c>
      <c r="AY1194" s="171" t="s">
        <v>136</v>
      </c>
    </row>
    <row r="1195" spans="2:65" s="12" customFormat="1" ht="11.25">
      <c r="B1195" s="145"/>
      <c r="D1195" s="146" t="s">
        <v>147</v>
      </c>
      <c r="E1195" s="147" t="s">
        <v>1</v>
      </c>
      <c r="F1195" s="148" t="s">
        <v>1215</v>
      </c>
      <c r="H1195" s="149">
        <v>6.3730000000000002</v>
      </c>
      <c r="I1195" s="150"/>
      <c r="L1195" s="145"/>
      <c r="M1195" s="151"/>
      <c r="T1195" s="152"/>
      <c r="AT1195" s="147" t="s">
        <v>147</v>
      </c>
      <c r="AU1195" s="147" t="s">
        <v>145</v>
      </c>
      <c r="AV1195" s="12" t="s">
        <v>145</v>
      </c>
      <c r="AW1195" s="12" t="s">
        <v>33</v>
      </c>
      <c r="AX1195" s="12" t="s">
        <v>77</v>
      </c>
      <c r="AY1195" s="147" t="s">
        <v>136</v>
      </c>
    </row>
    <row r="1196" spans="2:65" s="14" customFormat="1" ht="11.25">
      <c r="B1196" s="170"/>
      <c r="D1196" s="146" t="s">
        <v>147</v>
      </c>
      <c r="E1196" s="171" t="s">
        <v>1</v>
      </c>
      <c r="F1196" s="172" t="s">
        <v>303</v>
      </c>
      <c r="H1196" s="171" t="s">
        <v>1</v>
      </c>
      <c r="I1196" s="173"/>
      <c r="L1196" s="170"/>
      <c r="M1196" s="174"/>
      <c r="T1196" s="175"/>
      <c r="AT1196" s="171" t="s">
        <v>147</v>
      </c>
      <c r="AU1196" s="171" t="s">
        <v>145</v>
      </c>
      <c r="AV1196" s="14" t="s">
        <v>85</v>
      </c>
      <c r="AW1196" s="14" t="s">
        <v>33</v>
      </c>
      <c r="AX1196" s="14" t="s">
        <v>77</v>
      </c>
      <c r="AY1196" s="171" t="s">
        <v>136</v>
      </c>
    </row>
    <row r="1197" spans="2:65" s="12" customFormat="1" ht="11.25">
      <c r="B1197" s="145"/>
      <c r="D1197" s="146" t="s">
        <v>147</v>
      </c>
      <c r="E1197" s="147" t="s">
        <v>1</v>
      </c>
      <c r="F1197" s="148" t="s">
        <v>1216</v>
      </c>
      <c r="H1197" s="149">
        <v>4.13</v>
      </c>
      <c r="I1197" s="150"/>
      <c r="L1197" s="145"/>
      <c r="M1197" s="151"/>
      <c r="T1197" s="152"/>
      <c r="AT1197" s="147" t="s">
        <v>147</v>
      </c>
      <c r="AU1197" s="147" t="s">
        <v>145</v>
      </c>
      <c r="AV1197" s="12" t="s">
        <v>145</v>
      </c>
      <c r="AW1197" s="12" t="s">
        <v>33</v>
      </c>
      <c r="AX1197" s="12" t="s">
        <v>77</v>
      </c>
      <c r="AY1197" s="147" t="s">
        <v>136</v>
      </c>
    </row>
    <row r="1198" spans="2:65" s="15" customFormat="1" ht="11.25">
      <c r="B1198" s="176"/>
      <c r="D1198" s="146" t="s">
        <v>147</v>
      </c>
      <c r="E1198" s="177" t="s">
        <v>1</v>
      </c>
      <c r="F1198" s="178" t="s">
        <v>167</v>
      </c>
      <c r="H1198" s="179">
        <v>22.634</v>
      </c>
      <c r="I1198" s="180"/>
      <c r="L1198" s="176"/>
      <c r="M1198" s="181"/>
      <c r="T1198" s="182"/>
      <c r="AT1198" s="177" t="s">
        <v>147</v>
      </c>
      <c r="AU1198" s="177" t="s">
        <v>145</v>
      </c>
      <c r="AV1198" s="15" t="s">
        <v>137</v>
      </c>
      <c r="AW1198" s="15" t="s">
        <v>33</v>
      </c>
      <c r="AX1198" s="15" t="s">
        <v>77</v>
      </c>
      <c r="AY1198" s="177" t="s">
        <v>136</v>
      </c>
    </row>
    <row r="1199" spans="2:65" s="14" customFormat="1" ht="11.25">
      <c r="B1199" s="170"/>
      <c r="D1199" s="146" t="s">
        <v>147</v>
      </c>
      <c r="E1199" s="171" t="s">
        <v>1</v>
      </c>
      <c r="F1199" s="172" t="s">
        <v>217</v>
      </c>
      <c r="H1199" s="171" t="s">
        <v>1</v>
      </c>
      <c r="I1199" s="173"/>
      <c r="L1199" s="170"/>
      <c r="M1199" s="174"/>
      <c r="T1199" s="175"/>
      <c r="AT1199" s="171" t="s">
        <v>147</v>
      </c>
      <c r="AU1199" s="171" t="s">
        <v>145</v>
      </c>
      <c r="AV1199" s="14" t="s">
        <v>85</v>
      </c>
      <c r="AW1199" s="14" t="s">
        <v>33</v>
      </c>
      <c r="AX1199" s="14" t="s">
        <v>77</v>
      </c>
      <c r="AY1199" s="171" t="s">
        <v>136</v>
      </c>
    </row>
    <row r="1200" spans="2:65" s="12" customFormat="1" ht="11.25">
      <c r="B1200" s="145"/>
      <c r="D1200" s="146" t="s">
        <v>147</v>
      </c>
      <c r="E1200" s="147" t="s">
        <v>1</v>
      </c>
      <c r="F1200" s="148" t="s">
        <v>1217</v>
      </c>
      <c r="H1200" s="149">
        <v>6.0979999999999999</v>
      </c>
      <c r="I1200" s="150"/>
      <c r="L1200" s="145"/>
      <c r="M1200" s="151"/>
      <c r="T1200" s="152"/>
      <c r="AT1200" s="147" t="s">
        <v>147</v>
      </c>
      <c r="AU1200" s="147" t="s">
        <v>145</v>
      </c>
      <c r="AV1200" s="12" t="s">
        <v>145</v>
      </c>
      <c r="AW1200" s="12" t="s">
        <v>33</v>
      </c>
      <c r="AX1200" s="12" t="s">
        <v>77</v>
      </c>
      <c r="AY1200" s="147" t="s">
        <v>136</v>
      </c>
    </row>
    <row r="1201" spans="2:65" s="14" customFormat="1" ht="11.25">
      <c r="B1201" s="170"/>
      <c r="D1201" s="146" t="s">
        <v>147</v>
      </c>
      <c r="E1201" s="171" t="s">
        <v>1</v>
      </c>
      <c r="F1201" s="172" t="s">
        <v>169</v>
      </c>
      <c r="H1201" s="171" t="s">
        <v>1</v>
      </c>
      <c r="I1201" s="173"/>
      <c r="L1201" s="170"/>
      <c r="M1201" s="174"/>
      <c r="T1201" s="175"/>
      <c r="AT1201" s="171" t="s">
        <v>147</v>
      </c>
      <c r="AU1201" s="171" t="s">
        <v>145</v>
      </c>
      <c r="AV1201" s="14" t="s">
        <v>85</v>
      </c>
      <c r="AW1201" s="14" t="s">
        <v>33</v>
      </c>
      <c r="AX1201" s="14" t="s">
        <v>77</v>
      </c>
      <c r="AY1201" s="171" t="s">
        <v>136</v>
      </c>
    </row>
    <row r="1202" spans="2:65" s="12" customFormat="1" ht="11.25">
      <c r="B1202" s="145"/>
      <c r="D1202" s="146" t="s">
        <v>147</v>
      </c>
      <c r="E1202" s="147" t="s">
        <v>1</v>
      </c>
      <c r="F1202" s="148" t="s">
        <v>1218</v>
      </c>
      <c r="H1202" s="149">
        <v>5.9109999999999996</v>
      </c>
      <c r="I1202" s="150"/>
      <c r="L1202" s="145"/>
      <c r="M1202" s="151"/>
      <c r="T1202" s="152"/>
      <c r="AT1202" s="147" t="s">
        <v>147</v>
      </c>
      <c r="AU1202" s="147" t="s">
        <v>145</v>
      </c>
      <c r="AV1202" s="12" t="s">
        <v>145</v>
      </c>
      <c r="AW1202" s="12" t="s">
        <v>33</v>
      </c>
      <c r="AX1202" s="12" t="s">
        <v>77</v>
      </c>
      <c r="AY1202" s="147" t="s">
        <v>136</v>
      </c>
    </row>
    <row r="1203" spans="2:65" s="14" customFormat="1" ht="11.25">
      <c r="B1203" s="170"/>
      <c r="D1203" s="146" t="s">
        <v>147</v>
      </c>
      <c r="E1203" s="171" t="s">
        <v>1</v>
      </c>
      <c r="F1203" s="172" t="s">
        <v>234</v>
      </c>
      <c r="H1203" s="171" t="s">
        <v>1</v>
      </c>
      <c r="I1203" s="173"/>
      <c r="L1203" s="170"/>
      <c r="M1203" s="174"/>
      <c r="T1203" s="175"/>
      <c r="AT1203" s="171" t="s">
        <v>147</v>
      </c>
      <c r="AU1203" s="171" t="s">
        <v>145</v>
      </c>
      <c r="AV1203" s="14" t="s">
        <v>85</v>
      </c>
      <c r="AW1203" s="14" t="s">
        <v>33</v>
      </c>
      <c r="AX1203" s="14" t="s">
        <v>77</v>
      </c>
      <c r="AY1203" s="171" t="s">
        <v>136</v>
      </c>
    </row>
    <row r="1204" spans="2:65" s="12" customFormat="1" ht="11.25">
      <c r="B1204" s="145"/>
      <c r="D1204" s="146" t="s">
        <v>147</v>
      </c>
      <c r="E1204" s="147" t="s">
        <v>1</v>
      </c>
      <c r="F1204" s="148" t="s">
        <v>1219</v>
      </c>
      <c r="H1204" s="149">
        <v>6.0289999999999999</v>
      </c>
      <c r="I1204" s="150"/>
      <c r="L1204" s="145"/>
      <c r="M1204" s="151"/>
      <c r="T1204" s="152"/>
      <c r="AT1204" s="147" t="s">
        <v>147</v>
      </c>
      <c r="AU1204" s="147" t="s">
        <v>145</v>
      </c>
      <c r="AV1204" s="12" t="s">
        <v>145</v>
      </c>
      <c r="AW1204" s="12" t="s">
        <v>33</v>
      </c>
      <c r="AX1204" s="12" t="s">
        <v>77</v>
      </c>
      <c r="AY1204" s="147" t="s">
        <v>136</v>
      </c>
    </row>
    <row r="1205" spans="2:65" s="14" customFormat="1" ht="11.25">
      <c r="B1205" s="170"/>
      <c r="D1205" s="146" t="s">
        <v>147</v>
      </c>
      <c r="E1205" s="171" t="s">
        <v>1</v>
      </c>
      <c r="F1205" s="172" t="s">
        <v>591</v>
      </c>
      <c r="H1205" s="171" t="s">
        <v>1</v>
      </c>
      <c r="I1205" s="173"/>
      <c r="L1205" s="170"/>
      <c r="M1205" s="174"/>
      <c r="T1205" s="175"/>
      <c r="AT1205" s="171" t="s">
        <v>147</v>
      </c>
      <c r="AU1205" s="171" t="s">
        <v>145</v>
      </c>
      <c r="AV1205" s="14" t="s">
        <v>85</v>
      </c>
      <c r="AW1205" s="14" t="s">
        <v>33</v>
      </c>
      <c r="AX1205" s="14" t="s">
        <v>77</v>
      </c>
      <c r="AY1205" s="171" t="s">
        <v>136</v>
      </c>
    </row>
    <row r="1206" spans="2:65" s="12" customFormat="1" ht="11.25">
      <c r="B1206" s="145"/>
      <c r="D1206" s="146" t="s">
        <v>147</v>
      </c>
      <c r="E1206" s="147" t="s">
        <v>1</v>
      </c>
      <c r="F1206" s="148" t="s">
        <v>1220</v>
      </c>
      <c r="H1206" s="149">
        <v>5.0060000000000002</v>
      </c>
      <c r="I1206" s="150"/>
      <c r="L1206" s="145"/>
      <c r="M1206" s="151"/>
      <c r="T1206" s="152"/>
      <c r="AT1206" s="147" t="s">
        <v>147</v>
      </c>
      <c r="AU1206" s="147" t="s">
        <v>145</v>
      </c>
      <c r="AV1206" s="12" t="s">
        <v>145</v>
      </c>
      <c r="AW1206" s="12" t="s">
        <v>33</v>
      </c>
      <c r="AX1206" s="12" t="s">
        <v>77</v>
      </c>
      <c r="AY1206" s="147" t="s">
        <v>136</v>
      </c>
    </row>
    <row r="1207" spans="2:65" s="15" customFormat="1" ht="11.25">
      <c r="B1207" s="176"/>
      <c r="D1207" s="146" t="s">
        <v>147</v>
      </c>
      <c r="E1207" s="177" t="s">
        <v>1</v>
      </c>
      <c r="F1207" s="178" t="s">
        <v>167</v>
      </c>
      <c r="H1207" s="179">
        <v>23.044</v>
      </c>
      <c r="I1207" s="180"/>
      <c r="L1207" s="176"/>
      <c r="M1207" s="181"/>
      <c r="T1207" s="182"/>
      <c r="AT1207" s="177" t="s">
        <v>147</v>
      </c>
      <c r="AU1207" s="177" t="s">
        <v>145</v>
      </c>
      <c r="AV1207" s="15" t="s">
        <v>137</v>
      </c>
      <c r="AW1207" s="15" t="s">
        <v>33</v>
      </c>
      <c r="AX1207" s="15" t="s">
        <v>77</v>
      </c>
      <c r="AY1207" s="177" t="s">
        <v>136</v>
      </c>
    </row>
    <row r="1208" spans="2:65" s="13" customFormat="1" ht="11.25">
      <c r="B1208" s="153"/>
      <c r="D1208" s="146" t="s">
        <v>147</v>
      </c>
      <c r="E1208" s="154" t="s">
        <v>1</v>
      </c>
      <c r="F1208" s="155" t="s">
        <v>150</v>
      </c>
      <c r="H1208" s="156">
        <v>45.677999999999997</v>
      </c>
      <c r="I1208" s="157"/>
      <c r="L1208" s="153"/>
      <c r="M1208" s="158"/>
      <c r="T1208" s="159"/>
      <c r="AT1208" s="154" t="s">
        <v>147</v>
      </c>
      <c r="AU1208" s="154" t="s">
        <v>145</v>
      </c>
      <c r="AV1208" s="13" t="s">
        <v>144</v>
      </c>
      <c r="AW1208" s="13" t="s">
        <v>33</v>
      </c>
      <c r="AX1208" s="13" t="s">
        <v>85</v>
      </c>
      <c r="AY1208" s="154" t="s">
        <v>136</v>
      </c>
    </row>
    <row r="1209" spans="2:65" s="1" customFormat="1" ht="24.2" customHeight="1">
      <c r="B1209" s="32"/>
      <c r="C1209" s="160" t="s">
        <v>1221</v>
      </c>
      <c r="D1209" s="160" t="s">
        <v>151</v>
      </c>
      <c r="E1209" s="161" t="s">
        <v>1222</v>
      </c>
      <c r="F1209" s="162" t="s">
        <v>1223</v>
      </c>
      <c r="G1209" s="163" t="s">
        <v>1224</v>
      </c>
      <c r="H1209" s="164">
        <v>71.942999999999998</v>
      </c>
      <c r="I1209" s="165"/>
      <c r="J1209" s="166">
        <f>ROUND(I1209*H1209,2)</f>
        <v>0</v>
      </c>
      <c r="K1209" s="162" t="s">
        <v>143</v>
      </c>
      <c r="L1209" s="167"/>
      <c r="M1209" s="168" t="s">
        <v>1</v>
      </c>
      <c r="N1209" s="169" t="s">
        <v>43</v>
      </c>
      <c r="P1209" s="141">
        <f>O1209*H1209</f>
        <v>0</v>
      </c>
      <c r="Q1209" s="141">
        <v>1E-3</v>
      </c>
      <c r="R1209" s="141">
        <f>Q1209*H1209</f>
        <v>7.1942999999999993E-2</v>
      </c>
      <c r="S1209" s="141">
        <v>0</v>
      </c>
      <c r="T1209" s="142">
        <f>S1209*H1209</f>
        <v>0</v>
      </c>
      <c r="AR1209" s="143" t="s">
        <v>473</v>
      </c>
      <c r="AT1209" s="143" t="s">
        <v>151</v>
      </c>
      <c r="AU1209" s="143" t="s">
        <v>145</v>
      </c>
      <c r="AY1209" s="17" t="s">
        <v>136</v>
      </c>
      <c r="BE1209" s="144">
        <f>IF(N1209="základní",J1209,0)</f>
        <v>0</v>
      </c>
      <c r="BF1209" s="144">
        <f>IF(N1209="snížená",J1209,0)</f>
        <v>0</v>
      </c>
      <c r="BG1209" s="144">
        <f>IF(N1209="zákl. přenesená",J1209,0)</f>
        <v>0</v>
      </c>
      <c r="BH1209" s="144">
        <f>IF(N1209="sníž. přenesená",J1209,0)</f>
        <v>0</v>
      </c>
      <c r="BI1209" s="144">
        <f>IF(N1209="nulová",J1209,0)</f>
        <v>0</v>
      </c>
      <c r="BJ1209" s="17" t="s">
        <v>145</v>
      </c>
      <c r="BK1209" s="144">
        <f>ROUND(I1209*H1209,2)</f>
        <v>0</v>
      </c>
      <c r="BL1209" s="17" t="s">
        <v>283</v>
      </c>
      <c r="BM1209" s="143" t="s">
        <v>1225</v>
      </c>
    </row>
    <row r="1210" spans="2:65" s="12" customFormat="1" ht="11.25">
      <c r="B1210" s="145"/>
      <c r="D1210" s="146" t="s">
        <v>147</v>
      </c>
      <c r="F1210" s="148" t="s">
        <v>1226</v>
      </c>
      <c r="H1210" s="149">
        <v>71.942999999999998</v>
      </c>
      <c r="I1210" s="150"/>
      <c r="L1210" s="145"/>
      <c r="M1210" s="151"/>
      <c r="T1210" s="152"/>
      <c r="AT1210" s="147" t="s">
        <v>147</v>
      </c>
      <c r="AU1210" s="147" t="s">
        <v>145</v>
      </c>
      <c r="AV1210" s="12" t="s">
        <v>145</v>
      </c>
      <c r="AW1210" s="12" t="s">
        <v>4</v>
      </c>
      <c r="AX1210" s="12" t="s">
        <v>85</v>
      </c>
      <c r="AY1210" s="147" t="s">
        <v>136</v>
      </c>
    </row>
    <row r="1211" spans="2:65" s="1" customFormat="1" ht="16.5" customHeight="1">
      <c r="B1211" s="32"/>
      <c r="C1211" s="132" t="s">
        <v>1227</v>
      </c>
      <c r="D1211" s="132" t="s">
        <v>139</v>
      </c>
      <c r="E1211" s="133" t="s">
        <v>1228</v>
      </c>
      <c r="F1211" s="134" t="s">
        <v>1229</v>
      </c>
      <c r="G1211" s="135" t="s">
        <v>196</v>
      </c>
      <c r="H1211" s="136">
        <v>90.01</v>
      </c>
      <c r="I1211" s="137"/>
      <c r="J1211" s="138">
        <f>ROUND(I1211*H1211,2)</f>
        <v>0</v>
      </c>
      <c r="K1211" s="134" t="s">
        <v>143</v>
      </c>
      <c r="L1211" s="32"/>
      <c r="M1211" s="139" t="s">
        <v>1</v>
      </c>
      <c r="N1211" s="140" t="s">
        <v>43</v>
      </c>
      <c r="P1211" s="141">
        <f>O1211*H1211</f>
        <v>0</v>
      </c>
      <c r="Q1211" s="141">
        <v>1.42E-3</v>
      </c>
      <c r="R1211" s="141">
        <f>Q1211*H1211</f>
        <v>0.12781420000000002</v>
      </c>
      <c r="S1211" s="141">
        <v>0</v>
      </c>
      <c r="T1211" s="142">
        <f>S1211*H1211</f>
        <v>0</v>
      </c>
      <c r="AR1211" s="143" t="s">
        <v>283</v>
      </c>
      <c r="AT1211" s="143" t="s">
        <v>139</v>
      </c>
      <c r="AU1211" s="143" t="s">
        <v>145</v>
      </c>
      <c r="AY1211" s="17" t="s">
        <v>136</v>
      </c>
      <c r="BE1211" s="144">
        <f>IF(N1211="základní",J1211,0)</f>
        <v>0</v>
      </c>
      <c r="BF1211" s="144">
        <f>IF(N1211="snížená",J1211,0)</f>
        <v>0</v>
      </c>
      <c r="BG1211" s="144">
        <f>IF(N1211="zákl. přenesená",J1211,0)</f>
        <v>0</v>
      </c>
      <c r="BH1211" s="144">
        <f>IF(N1211="sníž. přenesená",J1211,0)</f>
        <v>0</v>
      </c>
      <c r="BI1211" s="144">
        <f>IF(N1211="nulová",J1211,0)</f>
        <v>0</v>
      </c>
      <c r="BJ1211" s="17" t="s">
        <v>145</v>
      </c>
      <c r="BK1211" s="144">
        <f>ROUND(I1211*H1211,2)</f>
        <v>0</v>
      </c>
      <c r="BL1211" s="17" t="s">
        <v>283</v>
      </c>
      <c r="BM1211" s="143" t="s">
        <v>1230</v>
      </c>
    </row>
    <row r="1212" spans="2:65" s="14" customFormat="1" ht="11.25">
      <c r="B1212" s="170"/>
      <c r="D1212" s="146" t="s">
        <v>147</v>
      </c>
      <c r="E1212" s="171" t="s">
        <v>1</v>
      </c>
      <c r="F1212" s="172" t="s">
        <v>470</v>
      </c>
      <c r="H1212" s="171" t="s">
        <v>1</v>
      </c>
      <c r="I1212" s="173"/>
      <c r="L1212" s="170"/>
      <c r="M1212" s="174"/>
      <c r="T1212" s="175"/>
      <c r="AT1212" s="171" t="s">
        <v>147</v>
      </c>
      <c r="AU1212" s="171" t="s">
        <v>145</v>
      </c>
      <c r="AV1212" s="14" t="s">
        <v>85</v>
      </c>
      <c r="AW1212" s="14" t="s">
        <v>33</v>
      </c>
      <c r="AX1212" s="14" t="s">
        <v>77</v>
      </c>
      <c r="AY1212" s="171" t="s">
        <v>136</v>
      </c>
    </row>
    <row r="1213" spans="2:65" s="12" customFormat="1" ht="11.25">
      <c r="B1213" s="145"/>
      <c r="D1213" s="146" t="s">
        <v>147</v>
      </c>
      <c r="E1213" s="147" t="s">
        <v>1</v>
      </c>
      <c r="F1213" s="148" t="s">
        <v>1231</v>
      </c>
      <c r="H1213" s="149">
        <v>1.92</v>
      </c>
      <c r="I1213" s="150"/>
      <c r="L1213" s="145"/>
      <c r="M1213" s="151"/>
      <c r="T1213" s="152"/>
      <c r="AT1213" s="147" t="s">
        <v>147</v>
      </c>
      <c r="AU1213" s="147" t="s">
        <v>145</v>
      </c>
      <c r="AV1213" s="12" t="s">
        <v>145</v>
      </c>
      <c r="AW1213" s="12" t="s">
        <v>33</v>
      </c>
      <c r="AX1213" s="12" t="s">
        <v>77</v>
      </c>
      <c r="AY1213" s="147" t="s">
        <v>136</v>
      </c>
    </row>
    <row r="1214" spans="2:65" s="14" customFormat="1" ht="11.25">
      <c r="B1214" s="170"/>
      <c r="D1214" s="146" t="s">
        <v>147</v>
      </c>
      <c r="E1214" s="171" t="s">
        <v>1</v>
      </c>
      <c r="F1214" s="172" t="s">
        <v>191</v>
      </c>
      <c r="H1214" s="171" t="s">
        <v>1</v>
      </c>
      <c r="I1214" s="173"/>
      <c r="L1214" s="170"/>
      <c r="M1214" s="174"/>
      <c r="T1214" s="175"/>
      <c r="AT1214" s="171" t="s">
        <v>147</v>
      </c>
      <c r="AU1214" s="171" t="s">
        <v>145</v>
      </c>
      <c r="AV1214" s="14" t="s">
        <v>85</v>
      </c>
      <c r="AW1214" s="14" t="s">
        <v>33</v>
      </c>
      <c r="AX1214" s="14" t="s">
        <v>77</v>
      </c>
      <c r="AY1214" s="171" t="s">
        <v>136</v>
      </c>
    </row>
    <row r="1215" spans="2:65" s="12" customFormat="1" ht="11.25">
      <c r="B1215" s="145"/>
      <c r="D1215" s="146" t="s">
        <v>147</v>
      </c>
      <c r="E1215" s="147" t="s">
        <v>1</v>
      </c>
      <c r="F1215" s="148" t="s">
        <v>1232</v>
      </c>
      <c r="H1215" s="149">
        <v>11</v>
      </c>
      <c r="I1215" s="150"/>
      <c r="L1215" s="145"/>
      <c r="M1215" s="151"/>
      <c r="T1215" s="152"/>
      <c r="AT1215" s="147" t="s">
        <v>147</v>
      </c>
      <c r="AU1215" s="147" t="s">
        <v>145</v>
      </c>
      <c r="AV1215" s="12" t="s">
        <v>145</v>
      </c>
      <c r="AW1215" s="12" t="s">
        <v>33</v>
      </c>
      <c r="AX1215" s="12" t="s">
        <v>77</v>
      </c>
      <c r="AY1215" s="147" t="s">
        <v>136</v>
      </c>
    </row>
    <row r="1216" spans="2:65" s="14" customFormat="1" ht="11.25">
      <c r="B1216" s="170"/>
      <c r="D1216" s="146" t="s">
        <v>147</v>
      </c>
      <c r="E1216" s="171" t="s">
        <v>1</v>
      </c>
      <c r="F1216" s="172" t="s">
        <v>1073</v>
      </c>
      <c r="H1216" s="171" t="s">
        <v>1</v>
      </c>
      <c r="I1216" s="173"/>
      <c r="L1216" s="170"/>
      <c r="M1216" s="174"/>
      <c r="T1216" s="175"/>
      <c r="AT1216" s="171" t="s">
        <v>147</v>
      </c>
      <c r="AU1216" s="171" t="s">
        <v>145</v>
      </c>
      <c r="AV1216" s="14" t="s">
        <v>85</v>
      </c>
      <c r="AW1216" s="14" t="s">
        <v>33</v>
      </c>
      <c r="AX1216" s="14" t="s">
        <v>77</v>
      </c>
      <c r="AY1216" s="171" t="s">
        <v>136</v>
      </c>
    </row>
    <row r="1217" spans="2:51" s="12" customFormat="1" ht="11.25">
      <c r="B1217" s="145"/>
      <c r="D1217" s="146" t="s">
        <v>147</v>
      </c>
      <c r="E1217" s="147" t="s">
        <v>1</v>
      </c>
      <c r="F1217" s="148" t="s">
        <v>1233</v>
      </c>
      <c r="H1217" s="149">
        <v>1.89</v>
      </c>
      <c r="I1217" s="150"/>
      <c r="L1217" s="145"/>
      <c r="M1217" s="151"/>
      <c r="T1217" s="152"/>
      <c r="AT1217" s="147" t="s">
        <v>147</v>
      </c>
      <c r="AU1217" s="147" t="s">
        <v>145</v>
      </c>
      <c r="AV1217" s="12" t="s">
        <v>145</v>
      </c>
      <c r="AW1217" s="12" t="s">
        <v>33</v>
      </c>
      <c r="AX1217" s="12" t="s">
        <v>77</v>
      </c>
      <c r="AY1217" s="147" t="s">
        <v>136</v>
      </c>
    </row>
    <row r="1218" spans="2:51" s="14" customFormat="1" ht="11.25">
      <c r="B1218" s="170"/>
      <c r="D1218" s="146" t="s">
        <v>147</v>
      </c>
      <c r="E1218" s="171" t="s">
        <v>1</v>
      </c>
      <c r="F1218" s="172" t="s">
        <v>229</v>
      </c>
      <c r="H1218" s="171" t="s">
        <v>1</v>
      </c>
      <c r="I1218" s="173"/>
      <c r="L1218" s="170"/>
      <c r="M1218" s="174"/>
      <c r="T1218" s="175"/>
      <c r="AT1218" s="171" t="s">
        <v>147</v>
      </c>
      <c r="AU1218" s="171" t="s">
        <v>145</v>
      </c>
      <c r="AV1218" s="14" t="s">
        <v>85</v>
      </c>
      <c r="AW1218" s="14" t="s">
        <v>33</v>
      </c>
      <c r="AX1218" s="14" t="s">
        <v>77</v>
      </c>
      <c r="AY1218" s="171" t="s">
        <v>136</v>
      </c>
    </row>
    <row r="1219" spans="2:51" s="12" customFormat="1" ht="11.25">
      <c r="B1219" s="145"/>
      <c r="D1219" s="146" t="s">
        <v>147</v>
      </c>
      <c r="E1219" s="147" t="s">
        <v>1</v>
      </c>
      <c r="F1219" s="148" t="s">
        <v>1234</v>
      </c>
      <c r="H1219" s="149">
        <v>10.119999999999999</v>
      </c>
      <c r="I1219" s="150"/>
      <c r="L1219" s="145"/>
      <c r="M1219" s="151"/>
      <c r="T1219" s="152"/>
      <c r="AT1219" s="147" t="s">
        <v>147</v>
      </c>
      <c r="AU1219" s="147" t="s">
        <v>145</v>
      </c>
      <c r="AV1219" s="12" t="s">
        <v>145</v>
      </c>
      <c r="AW1219" s="12" t="s">
        <v>33</v>
      </c>
      <c r="AX1219" s="12" t="s">
        <v>77</v>
      </c>
      <c r="AY1219" s="147" t="s">
        <v>136</v>
      </c>
    </row>
    <row r="1220" spans="2:51" s="14" customFormat="1" ht="11.25">
      <c r="B1220" s="170"/>
      <c r="D1220" s="146" t="s">
        <v>147</v>
      </c>
      <c r="E1220" s="171" t="s">
        <v>1</v>
      </c>
      <c r="F1220" s="172" t="s">
        <v>301</v>
      </c>
      <c r="H1220" s="171" t="s">
        <v>1</v>
      </c>
      <c r="I1220" s="173"/>
      <c r="L1220" s="170"/>
      <c r="M1220" s="174"/>
      <c r="T1220" s="175"/>
      <c r="AT1220" s="171" t="s">
        <v>147</v>
      </c>
      <c r="AU1220" s="171" t="s">
        <v>145</v>
      </c>
      <c r="AV1220" s="14" t="s">
        <v>85</v>
      </c>
      <c r="AW1220" s="14" t="s">
        <v>33</v>
      </c>
      <c r="AX1220" s="14" t="s">
        <v>77</v>
      </c>
      <c r="AY1220" s="171" t="s">
        <v>136</v>
      </c>
    </row>
    <row r="1221" spans="2:51" s="12" customFormat="1" ht="11.25">
      <c r="B1221" s="145"/>
      <c r="D1221" s="146" t="s">
        <v>147</v>
      </c>
      <c r="E1221" s="147" t="s">
        <v>1</v>
      </c>
      <c r="F1221" s="148" t="s">
        <v>1235</v>
      </c>
      <c r="H1221" s="149">
        <v>11.6</v>
      </c>
      <c r="I1221" s="150"/>
      <c r="L1221" s="145"/>
      <c r="M1221" s="151"/>
      <c r="T1221" s="152"/>
      <c r="AT1221" s="147" t="s">
        <v>147</v>
      </c>
      <c r="AU1221" s="147" t="s">
        <v>145</v>
      </c>
      <c r="AV1221" s="12" t="s">
        <v>145</v>
      </c>
      <c r="AW1221" s="12" t="s">
        <v>33</v>
      </c>
      <c r="AX1221" s="12" t="s">
        <v>77</v>
      </c>
      <c r="AY1221" s="147" t="s">
        <v>136</v>
      </c>
    </row>
    <row r="1222" spans="2:51" s="14" customFormat="1" ht="11.25">
      <c r="B1222" s="170"/>
      <c r="D1222" s="146" t="s">
        <v>147</v>
      </c>
      <c r="E1222" s="171" t="s">
        <v>1</v>
      </c>
      <c r="F1222" s="172" t="s">
        <v>845</v>
      </c>
      <c r="H1222" s="171" t="s">
        <v>1</v>
      </c>
      <c r="I1222" s="173"/>
      <c r="L1222" s="170"/>
      <c r="M1222" s="174"/>
      <c r="T1222" s="175"/>
      <c r="AT1222" s="171" t="s">
        <v>147</v>
      </c>
      <c r="AU1222" s="171" t="s">
        <v>145</v>
      </c>
      <c r="AV1222" s="14" t="s">
        <v>85</v>
      </c>
      <c r="AW1222" s="14" t="s">
        <v>33</v>
      </c>
      <c r="AX1222" s="14" t="s">
        <v>77</v>
      </c>
      <c r="AY1222" s="171" t="s">
        <v>136</v>
      </c>
    </row>
    <row r="1223" spans="2:51" s="12" customFormat="1" ht="11.25">
      <c r="B1223" s="145"/>
      <c r="D1223" s="146" t="s">
        <v>147</v>
      </c>
      <c r="E1223" s="147" t="s">
        <v>1</v>
      </c>
      <c r="F1223" s="148" t="s">
        <v>1236</v>
      </c>
      <c r="H1223" s="149">
        <v>9.68</v>
      </c>
      <c r="I1223" s="150"/>
      <c r="L1223" s="145"/>
      <c r="M1223" s="151"/>
      <c r="T1223" s="152"/>
      <c r="AT1223" s="147" t="s">
        <v>147</v>
      </c>
      <c r="AU1223" s="147" t="s">
        <v>145</v>
      </c>
      <c r="AV1223" s="12" t="s">
        <v>145</v>
      </c>
      <c r="AW1223" s="12" t="s">
        <v>33</v>
      </c>
      <c r="AX1223" s="12" t="s">
        <v>77</v>
      </c>
      <c r="AY1223" s="147" t="s">
        <v>136</v>
      </c>
    </row>
    <row r="1224" spans="2:51" s="15" customFormat="1" ht="11.25">
      <c r="B1224" s="176"/>
      <c r="D1224" s="146" t="s">
        <v>147</v>
      </c>
      <c r="E1224" s="177" t="s">
        <v>1</v>
      </c>
      <c r="F1224" s="178" t="s">
        <v>167</v>
      </c>
      <c r="H1224" s="179">
        <v>46.21</v>
      </c>
      <c r="I1224" s="180"/>
      <c r="L1224" s="176"/>
      <c r="M1224" s="181"/>
      <c r="T1224" s="182"/>
      <c r="AT1224" s="177" t="s">
        <v>147</v>
      </c>
      <c r="AU1224" s="177" t="s">
        <v>145</v>
      </c>
      <c r="AV1224" s="15" t="s">
        <v>137</v>
      </c>
      <c r="AW1224" s="15" t="s">
        <v>33</v>
      </c>
      <c r="AX1224" s="15" t="s">
        <v>77</v>
      </c>
      <c r="AY1224" s="177" t="s">
        <v>136</v>
      </c>
    </row>
    <row r="1225" spans="2:51" s="14" customFormat="1" ht="11.25">
      <c r="B1225" s="170"/>
      <c r="D1225" s="146" t="s">
        <v>147</v>
      </c>
      <c r="E1225" s="171" t="s">
        <v>1</v>
      </c>
      <c r="F1225" s="172" t="s">
        <v>217</v>
      </c>
      <c r="H1225" s="171" t="s">
        <v>1</v>
      </c>
      <c r="I1225" s="173"/>
      <c r="L1225" s="170"/>
      <c r="M1225" s="174"/>
      <c r="T1225" s="175"/>
      <c r="AT1225" s="171" t="s">
        <v>147</v>
      </c>
      <c r="AU1225" s="171" t="s">
        <v>145</v>
      </c>
      <c r="AV1225" s="14" t="s">
        <v>85</v>
      </c>
      <c r="AW1225" s="14" t="s">
        <v>33</v>
      </c>
      <c r="AX1225" s="14" t="s">
        <v>77</v>
      </c>
      <c r="AY1225" s="171" t="s">
        <v>136</v>
      </c>
    </row>
    <row r="1226" spans="2:51" s="12" customFormat="1" ht="11.25">
      <c r="B1226" s="145"/>
      <c r="D1226" s="146" t="s">
        <v>147</v>
      </c>
      <c r="E1226" s="147" t="s">
        <v>1</v>
      </c>
      <c r="F1226" s="148" t="s">
        <v>1237</v>
      </c>
      <c r="H1226" s="149">
        <v>11.24</v>
      </c>
      <c r="I1226" s="150"/>
      <c r="L1226" s="145"/>
      <c r="M1226" s="151"/>
      <c r="T1226" s="152"/>
      <c r="AT1226" s="147" t="s">
        <v>147</v>
      </c>
      <c r="AU1226" s="147" t="s">
        <v>145</v>
      </c>
      <c r="AV1226" s="12" t="s">
        <v>145</v>
      </c>
      <c r="AW1226" s="12" t="s">
        <v>33</v>
      </c>
      <c r="AX1226" s="12" t="s">
        <v>77</v>
      </c>
      <c r="AY1226" s="147" t="s">
        <v>136</v>
      </c>
    </row>
    <row r="1227" spans="2:51" s="14" customFormat="1" ht="11.25">
      <c r="B1227" s="170"/>
      <c r="D1227" s="146" t="s">
        <v>147</v>
      </c>
      <c r="E1227" s="171" t="s">
        <v>1</v>
      </c>
      <c r="F1227" s="172" t="s">
        <v>185</v>
      </c>
      <c r="H1227" s="171" t="s">
        <v>1</v>
      </c>
      <c r="I1227" s="173"/>
      <c r="L1227" s="170"/>
      <c r="M1227" s="174"/>
      <c r="T1227" s="175"/>
      <c r="AT1227" s="171" t="s">
        <v>147</v>
      </c>
      <c r="AU1227" s="171" t="s">
        <v>145</v>
      </c>
      <c r="AV1227" s="14" t="s">
        <v>85</v>
      </c>
      <c r="AW1227" s="14" t="s">
        <v>33</v>
      </c>
      <c r="AX1227" s="14" t="s">
        <v>77</v>
      </c>
      <c r="AY1227" s="171" t="s">
        <v>136</v>
      </c>
    </row>
    <row r="1228" spans="2:51" s="12" customFormat="1" ht="11.25">
      <c r="B1228" s="145"/>
      <c r="D1228" s="146" t="s">
        <v>147</v>
      </c>
      <c r="E1228" s="147" t="s">
        <v>1</v>
      </c>
      <c r="F1228" s="148" t="s">
        <v>1238</v>
      </c>
      <c r="H1228" s="149">
        <v>11.08</v>
      </c>
      <c r="I1228" s="150"/>
      <c r="L1228" s="145"/>
      <c r="M1228" s="151"/>
      <c r="T1228" s="152"/>
      <c r="AT1228" s="147" t="s">
        <v>147</v>
      </c>
      <c r="AU1228" s="147" t="s">
        <v>145</v>
      </c>
      <c r="AV1228" s="12" t="s">
        <v>145</v>
      </c>
      <c r="AW1228" s="12" t="s">
        <v>33</v>
      </c>
      <c r="AX1228" s="12" t="s">
        <v>77</v>
      </c>
      <c r="AY1228" s="147" t="s">
        <v>136</v>
      </c>
    </row>
    <row r="1229" spans="2:51" s="14" customFormat="1" ht="11.25">
      <c r="B1229" s="170"/>
      <c r="D1229" s="146" t="s">
        <v>147</v>
      </c>
      <c r="E1229" s="171" t="s">
        <v>1</v>
      </c>
      <c r="F1229" s="172" t="s">
        <v>234</v>
      </c>
      <c r="H1229" s="171" t="s">
        <v>1</v>
      </c>
      <c r="I1229" s="173"/>
      <c r="L1229" s="170"/>
      <c r="M1229" s="174"/>
      <c r="T1229" s="175"/>
      <c r="AT1229" s="171" t="s">
        <v>147</v>
      </c>
      <c r="AU1229" s="171" t="s">
        <v>145</v>
      </c>
      <c r="AV1229" s="14" t="s">
        <v>85</v>
      </c>
      <c r="AW1229" s="14" t="s">
        <v>33</v>
      </c>
      <c r="AX1229" s="14" t="s">
        <v>77</v>
      </c>
      <c r="AY1229" s="171" t="s">
        <v>136</v>
      </c>
    </row>
    <row r="1230" spans="2:51" s="12" customFormat="1" ht="11.25">
      <c r="B1230" s="145"/>
      <c r="D1230" s="146" t="s">
        <v>147</v>
      </c>
      <c r="E1230" s="147" t="s">
        <v>1</v>
      </c>
      <c r="F1230" s="148" t="s">
        <v>1239</v>
      </c>
      <c r="H1230" s="149">
        <v>11.18</v>
      </c>
      <c r="I1230" s="150"/>
      <c r="L1230" s="145"/>
      <c r="M1230" s="151"/>
      <c r="T1230" s="152"/>
      <c r="AT1230" s="147" t="s">
        <v>147</v>
      </c>
      <c r="AU1230" s="147" t="s">
        <v>145</v>
      </c>
      <c r="AV1230" s="12" t="s">
        <v>145</v>
      </c>
      <c r="AW1230" s="12" t="s">
        <v>33</v>
      </c>
      <c r="AX1230" s="12" t="s">
        <v>77</v>
      </c>
      <c r="AY1230" s="147" t="s">
        <v>136</v>
      </c>
    </row>
    <row r="1231" spans="2:51" s="14" customFormat="1" ht="11.25">
      <c r="B1231" s="170"/>
      <c r="D1231" s="146" t="s">
        <v>147</v>
      </c>
      <c r="E1231" s="171" t="s">
        <v>1</v>
      </c>
      <c r="F1231" s="172" t="s">
        <v>257</v>
      </c>
      <c r="H1231" s="171" t="s">
        <v>1</v>
      </c>
      <c r="I1231" s="173"/>
      <c r="L1231" s="170"/>
      <c r="M1231" s="174"/>
      <c r="T1231" s="175"/>
      <c r="AT1231" s="171" t="s">
        <v>147</v>
      </c>
      <c r="AU1231" s="171" t="s">
        <v>145</v>
      </c>
      <c r="AV1231" s="14" t="s">
        <v>85</v>
      </c>
      <c r="AW1231" s="14" t="s">
        <v>33</v>
      </c>
      <c r="AX1231" s="14" t="s">
        <v>77</v>
      </c>
      <c r="AY1231" s="171" t="s">
        <v>136</v>
      </c>
    </row>
    <row r="1232" spans="2:51" s="12" customFormat="1" ht="11.25">
      <c r="B1232" s="145"/>
      <c r="D1232" s="146" t="s">
        <v>147</v>
      </c>
      <c r="E1232" s="147" t="s">
        <v>1</v>
      </c>
      <c r="F1232" s="148" t="s">
        <v>1240</v>
      </c>
      <c r="H1232" s="149">
        <v>10.3</v>
      </c>
      <c r="I1232" s="150"/>
      <c r="L1232" s="145"/>
      <c r="M1232" s="151"/>
      <c r="T1232" s="152"/>
      <c r="AT1232" s="147" t="s">
        <v>147</v>
      </c>
      <c r="AU1232" s="147" t="s">
        <v>145</v>
      </c>
      <c r="AV1232" s="12" t="s">
        <v>145</v>
      </c>
      <c r="AW1232" s="12" t="s">
        <v>33</v>
      </c>
      <c r="AX1232" s="12" t="s">
        <v>77</v>
      </c>
      <c r="AY1232" s="147" t="s">
        <v>136</v>
      </c>
    </row>
    <row r="1233" spans="2:65" s="15" customFormat="1" ht="11.25">
      <c r="B1233" s="176"/>
      <c r="D1233" s="146" t="s">
        <v>147</v>
      </c>
      <c r="E1233" s="177" t="s">
        <v>1</v>
      </c>
      <c r="F1233" s="178" t="s">
        <v>167</v>
      </c>
      <c r="H1233" s="179">
        <v>43.8</v>
      </c>
      <c r="I1233" s="180"/>
      <c r="L1233" s="176"/>
      <c r="M1233" s="181"/>
      <c r="T1233" s="182"/>
      <c r="AT1233" s="177" t="s">
        <v>147</v>
      </c>
      <c r="AU1233" s="177" t="s">
        <v>145</v>
      </c>
      <c r="AV1233" s="15" t="s">
        <v>137</v>
      </c>
      <c r="AW1233" s="15" t="s">
        <v>33</v>
      </c>
      <c r="AX1233" s="15" t="s">
        <v>77</v>
      </c>
      <c r="AY1233" s="177" t="s">
        <v>136</v>
      </c>
    </row>
    <row r="1234" spans="2:65" s="13" customFormat="1" ht="11.25">
      <c r="B1234" s="153"/>
      <c r="D1234" s="146" t="s">
        <v>147</v>
      </c>
      <c r="E1234" s="154" t="s">
        <v>1</v>
      </c>
      <c r="F1234" s="155" t="s">
        <v>150</v>
      </c>
      <c r="H1234" s="156">
        <v>90.01</v>
      </c>
      <c r="I1234" s="157"/>
      <c r="L1234" s="153"/>
      <c r="M1234" s="158"/>
      <c r="T1234" s="159"/>
      <c r="AT1234" s="154" t="s">
        <v>147</v>
      </c>
      <c r="AU1234" s="154" t="s">
        <v>145</v>
      </c>
      <c r="AV1234" s="13" t="s">
        <v>144</v>
      </c>
      <c r="AW1234" s="13" t="s">
        <v>33</v>
      </c>
      <c r="AX1234" s="13" t="s">
        <v>85</v>
      </c>
      <c r="AY1234" s="154" t="s">
        <v>136</v>
      </c>
    </row>
    <row r="1235" spans="2:65" s="1" customFormat="1" ht="24.2" customHeight="1">
      <c r="B1235" s="32"/>
      <c r="C1235" s="132" t="s">
        <v>1241</v>
      </c>
      <c r="D1235" s="132" t="s">
        <v>139</v>
      </c>
      <c r="E1235" s="133" t="s">
        <v>1242</v>
      </c>
      <c r="F1235" s="134" t="s">
        <v>1243</v>
      </c>
      <c r="G1235" s="135" t="s">
        <v>142</v>
      </c>
      <c r="H1235" s="136">
        <v>1.905</v>
      </c>
      <c r="I1235" s="137"/>
      <c r="J1235" s="138">
        <f>ROUND(I1235*H1235,2)</f>
        <v>0</v>
      </c>
      <c r="K1235" s="134" t="s">
        <v>143</v>
      </c>
      <c r="L1235" s="32"/>
      <c r="M1235" s="139" t="s">
        <v>1</v>
      </c>
      <c r="N1235" s="140" t="s">
        <v>43</v>
      </c>
      <c r="P1235" s="141">
        <f>O1235*H1235</f>
        <v>0</v>
      </c>
      <c r="Q1235" s="141">
        <v>0</v>
      </c>
      <c r="R1235" s="141">
        <f>Q1235*H1235</f>
        <v>0</v>
      </c>
      <c r="S1235" s="141">
        <v>0</v>
      </c>
      <c r="T1235" s="142">
        <f>S1235*H1235</f>
        <v>0</v>
      </c>
      <c r="AR1235" s="143" t="s">
        <v>283</v>
      </c>
      <c r="AT1235" s="143" t="s">
        <v>139</v>
      </c>
      <c r="AU1235" s="143" t="s">
        <v>145</v>
      </c>
      <c r="AY1235" s="17" t="s">
        <v>136</v>
      </c>
      <c r="BE1235" s="144">
        <f>IF(N1235="základní",J1235,0)</f>
        <v>0</v>
      </c>
      <c r="BF1235" s="144">
        <f>IF(N1235="snížená",J1235,0)</f>
        <v>0</v>
      </c>
      <c r="BG1235" s="144">
        <f>IF(N1235="zákl. přenesená",J1235,0)</f>
        <v>0</v>
      </c>
      <c r="BH1235" s="144">
        <f>IF(N1235="sníž. přenesená",J1235,0)</f>
        <v>0</v>
      </c>
      <c r="BI1235" s="144">
        <f>IF(N1235="nulová",J1235,0)</f>
        <v>0</v>
      </c>
      <c r="BJ1235" s="17" t="s">
        <v>145</v>
      </c>
      <c r="BK1235" s="144">
        <f>ROUND(I1235*H1235,2)</f>
        <v>0</v>
      </c>
      <c r="BL1235" s="17" t="s">
        <v>283</v>
      </c>
      <c r="BM1235" s="143" t="s">
        <v>1244</v>
      </c>
    </row>
    <row r="1236" spans="2:65" s="11" customFormat="1" ht="22.9" customHeight="1">
      <c r="B1236" s="120"/>
      <c r="D1236" s="121" t="s">
        <v>76</v>
      </c>
      <c r="E1236" s="130" t="s">
        <v>1245</v>
      </c>
      <c r="F1236" s="130" t="s">
        <v>1246</v>
      </c>
      <c r="I1236" s="123"/>
      <c r="J1236" s="131">
        <f>BK1236</f>
        <v>0</v>
      </c>
      <c r="L1236" s="120"/>
      <c r="M1236" s="125"/>
      <c r="P1236" s="126">
        <f>SUM(P1237:P1373)</f>
        <v>0</v>
      </c>
      <c r="R1236" s="126">
        <f>SUM(R1237:R1373)</f>
        <v>0.37770332999999995</v>
      </c>
      <c r="T1236" s="127">
        <f>SUM(T1237:T1373)</f>
        <v>0.155358</v>
      </c>
      <c r="AR1236" s="121" t="s">
        <v>145</v>
      </c>
      <c r="AT1236" s="128" t="s">
        <v>76</v>
      </c>
      <c r="AU1236" s="128" t="s">
        <v>85</v>
      </c>
      <c r="AY1236" s="121" t="s">
        <v>136</v>
      </c>
      <c r="BK1236" s="129">
        <f>SUM(BK1237:BK1373)</f>
        <v>0</v>
      </c>
    </row>
    <row r="1237" spans="2:65" s="1" customFormat="1" ht="24.2" customHeight="1">
      <c r="B1237" s="32"/>
      <c r="C1237" s="132" t="s">
        <v>1247</v>
      </c>
      <c r="D1237" s="132" t="s">
        <v>139</v>
      </c>
      <c r="E1237" s="133" t="s">
        <v>1248</v>
      </c>
      <c r="F1237" s="134" t="s">
        <v>1249</v>
      </c>
      <c r="G1237" s="135" t="s">
        <v>175</v>
      </c>
      <c r="H1237" s="136">
        <v>46.603999999999999</v>
      </c>
      <c r="I1237" s="137"/>
      <c r="J1237" s="138">
        <f>ROUND(I1237*H1237,2)</f>
        <v>0</v>
      </c>
      <c r="K1237" s="134" t="s">
        <v>143</v>
      </c>
      <c r="L1237" s="32"/>
      <c r="M1237" s="139" t="s">
        <v>1</v>
      </c>
      <c r="N1237" s="140" t="s">
        <v>43</v>
      </c>
      <c r="P1237" s="141">
        <f>O1237*H1237</f>
        <v>0</v>
      </c>
      <c r="Q1237" s="141">
        <v>0</v>
      </c>
      <c r="R1237" s="141">
        <f>Q1237*H1237</f>
        <v>0</v>
      </c>
      <c r="S1237" s="141">
        <v>0</v>
      </c>
      <c r="T1237" s="142">
        <f>S1237*H1237</f>
        <v>0</v>
      </c>
      <c r="AR1237" s="143" t="s">
        <v>283</v>
      </c>
      <c r="AT1237" s="143" t="s">
        <v>139</v>
      </c>
      <c r="AU1237" s="143" t="s">
        <v>145</v>
      </c>
      <c r="AY1237" s="17" t="s">
        <v>136</v>
      </c>
      <c r="BE1237" s="144">
        <f>IF(N1237="základní",J1237,0)</f>
        <v>0</v>
      </c>
      <c r="BF1237" s="144">
        <f>IF(N1237="snížená",J1237,0)</f>
        <v>0</v>
      </c>
      <c r="BG1237" s="144">
        <f>IF(N1237="zákl. přenesená",J1237,0)</f>
        <v>0</v>
      </c>
      <c r="BH1237" s="144">
        <f>IF(N1237="sníž. přenesená",J1237,0)</f>
        <v>0</v>
      </c>
      <c r="BI1237" s="144">
        <f>IF(N1237="nulová",J1237,0)</f>
        <v>0</v>
      </c>
      <c r="BJ1237" s="17" t="s">
        <v>145</v>
      </c>
      <c r="BK1237" s="144">
        <f>ROUND(I1237*H1237,2)</f>
        <v>0</v>
      </c>
      <c r="BL1237" s="17" t="s">
        <v>283</v>
      </c>
      <c r="BM1237" s="143" t="s">
        <v>1250</v>
      </c>
    </row>
    <row r="1238" spans="2:65" s="14" customFormat="1" ht="11.25">
      <c r="B1238" s="170"/>
      <c r="D1238" s="146" t="s">
        <v>147</v>
      </c>
      <c r="E1238" s="171" t="s">
        <v>1</v>
      </c>
      <c r="F1238" s="172" t="s">
        <v>395</v>
      </c>
      <c r="H1238" s="171" t="s">
        <v>1</v>
      </c>
      <c r="I1238" s="173"/>
      <c r="L1238" s="170"/>
      <c r="M1238" s="174"/>
      <c r="T1238" s="175"/>
      <c r="AT1238" s="171" t="s">
        <v>147</v>
      </c>
      <c r="AU1238" s="171" t="s">
        <v>145</v>
      </c>
      <c r="AV1238" s="14" t="s">
        <v>85</v>
      </c>
      <c r="AW1238" s="14" t="s">
        <v>33</v>
      </c>
      <c r="AX1238" s="14" t="s">
        <v>77</v>
      </c>
      <c r="AY1238" s="171" t="s">
        <v>136</v>
      </c>
    </row>
    <row r="1239" spans="2:65" s="12" customFormat="1" ht="11.25">
      <c r="B1239" s="145"/>
      <c r="D1239" s="146" t="s">
        <v>147</v>
      </c>
      <c r="E1239" s="147" t="s">
        <v>1</v>
      </c>
      <c r="F1239" s="148" t="s">
        <v>1251</v>
      </c>
      <c r="H1239" s="149">
        <v>5.69</v>
      </c>
      <c r="I1239" s="150"/>
      <c r="L1239" s="145"/>
      <c r="M1239" s="151"/>
      <c r="T1239" s="152"/>
      <c r="AT1239" s="147" t="s">
        <v>147</v>
      </c>
      <c r="AU1239" s="147" t="s">
        <v>145</v>
      </c>
      <c r="AV1239" s="12" t="s">
        <v>145</v>
      </c>
      <c r="AW1239" s="12" t="s">
        <v>33</v>
      </c>
      <c r="AX1239" s="12" t="s">
        <v>77</v>
      </c>
      <c r="AY1239" s="147" t="s">
        <v>136</v>
      </c>
    </row>
    <row r="1240" spans="2:65" s="12" customFormat="1" ht="11.25">
      <c r="B1240" s="145"/>
      <c r="D1240" s="146" t="s">
        <v>147</v>
      </c>
      <c r="E1240" s="147" t="s">
        <v>1</v>
      </c>
      <c r="F1240" s="148" t="s">
        <v>1252</v>
      </c>
      <c r="H1240" s="149">
        <v>6.8</v>
      </c>
      <c r="I1240" s="150"/>
      <c r="L1240" s="145"/>
      <c r="M1240" s="151"/>
      <c r="T1240" s="152"/>
      <c r="AT1240" s="147" t="s">
        <v>147</v>
      </c>
      <c r="AU1240" s="147" t="s">
        <v>145</v>
      </c>
      <c r="AV1240" s="12" t="s">
        <v>145</v>
      </c>
      <c r="AW1240" s="12" t="s">
        <v>33</v>
      </c>
      <c r="AX1240" s="12" t="s">
        <v>77</v>
      </c>
      <c r="AY1240" s="147" t="s">
        <v>136</v>
      </c>
    </row>
    <row r="1241" spans="2:65" s="14" customFormat="1" ht="11.25">
      <c r="B1241" s="170"/>
      <c r="D1241" s="146" t="s">
        <v>147</v>
      </c>
      <c r="E1241" s="171" t="s">
        <v>1</v>
      </c>
      <c r="F1241" s="172" t="s">
        <v>1253</v>
      </c>
      <c r="H1241" s="171" t="s">
        <v>1</v>
      </c>
      <c r="I1241" s="173"/>
      <c r="L1241" s="170"/>
      <c r="M1241" s="174"/>
      <c r="T1241" s="175"/>
      <c r="AT1241" s="171" t="s">
        <v>147</v>
      </c>
      <c r="AU1241" s="171" t="s">
        <v>145</v>
      </c>
      <c r="AV1241" s="14" t="s">
        <v>85</v>
      </c>
      <c r="AW1241" s="14" t="s">
        <v>33</v>
      </c>
      <c r="AX1241" s="14" t="s">
        <v>77</v>
      </c>
      <c r="AY1241" s="171" t="s">
        <v>136</v>
      </c>
    </row>
    <row r="1242" spans="2:65" s="12" customFormat="1" ht="11.25">
      <c r="B1242" s="145"/>
      <c r="D1242" s="146" t="s">
        <v>147</v>
      </c>
      <c r="E1242" s="147" t="s">
        <v>1</v>
      </c>
      <c r="F1242" s="148" t="s">
        <v>1254</v>
      </c>
      <c r="H1242" s="149">
        <v>6.6139999999999999</v>
      </c>
      <c r="I1242" s="150"/>
      <c r="L1242" s="145"/>
      <c r="M1242" s="151"/>
      <c r="T1242" s="152"/>
      <c r="AT1242" s="147" t="s">
        <v>147</v>
      </c>
      <c r="AU1242" s="147" t="s">
        <v>145</v>
      </c>
      <c r="AV1242" s="12" t="s">
        <v>145</v>
      </c>
      <c r="AW1242" s="12" t="s">
        <v>33</v>
      </c>
      <c r="AX1242" s="12" t="s">
        <v>77</v>
      </c>
      <c r="AY1242" s="147" t="s">
        <v>136</v>
      </c>
    </row>
    <row r="1243" spans="2:65" s="12" customFormat="1" ht="11.25">
      <c r="B1243" s="145"/>
      <c r="D1243" s="146" t="s">
        <v>147</v>
      </c>
      <c r="E1243" s="147" t="s">
        <v>1</v>
      </c>
      <c r="F1243" s="148" t="s">
        <v>1255</v>
      </c>
      <c r="H1243" s="149">
        <v>4.4000000000000004</v>
      </c>
      <c r="I1243" s="150"/>
      <c r="L1243" s="145"/>
      <c r="M1243" s="151"/>
      <c r="T1243" s="152"/>
      <c r="AT1243" s="147" t="s">
        <v>147</v>
      </c>
      <c r="AU1243" s="147" t="s">
        <v>145</v>
      </c>
      <c r="AV1243" s="12" t="s">
        <v>145</v>
      </c>
      <c r="AW1243" s="12" t="s">
        <v>33</v>
      </c>
      <c r="AX1243" s="12" t="s">
        <v>77</v>
      </c>
      <c r="AY1243" s="147" t="s">
        <v>136</v>
      </c>
    </row>
    <row r="1244" spans="2:65" s="15" customFormat="1" ht="11.25">
      <c r="B1244" s="176"/>
      <c r="D1244" s="146" t="s">
        <v>147</v>
      </c>
      <c r="E1244" s="177" t="s">
        <v>1</v>
      </c>
      <c r="F1244" s="178" t="s">
        <v>167</v>
      </c>
      <c r="H1244" s="179">
        <v>23.504000000000001</v>
      </c>
      <c r="I1244" s="180"/>
      <c r="L1244" s="176"/>
      <c r="M1244" s="181"/>
      <c r="T1244" s="182"/>
      <c r="AT1244" s="177" t="s">
        <v>147</v>
      </c>
      <c r="AU1244" s="177" t="s">
        <v>145</v>
      </c>
      <c r="AV1244" s="15" t="s">
        <v>137</v>
      </c>
      <c r="AW1244" s="15" t="s">
        <v>33</v>
      </c>
      <c r="AX1244" s="15" t="s">
        <v>77</v>
      </c>
      <c r="AY1244" s="177" t="s">
        <v>136</v>
      </c>
    </row>
    <row r="1245" spans="2:65" s="12" customFormat="1" ht="11.25">
      <c r="B1245" s="145"/>
      <c r="D1245" s="146" t="s">
        <v>147</v>
      </c>
      <c r="E1245" s="147" t="s">
        <v>1</v>
      </c>
      <c r="F1245" s="148" t="s">
        <v>1256</v>
      </c>
      <c r="H1245" s="149">
        <v>6</v>
      </c>
      <c r="I1245" s="150"/>
      <c r="L1245" s="145"/>
      <c r="M1245" s="151"/>
      <c r="T1245" s="152"/>
      <c r="AT1245" s="147" t="s">
        <v>147</v>
      </c>
      <c r="AU1245" s="147" t="s">
        <v>145</v>
      </c>
      <c r="AV1245" s="12" t="s">
        <v>145</v>
      </c>
      <c r="AW1245" s="12" t="s">
        <v>33</v>
      </c>
      <c r="AX1245" s="12" t="s">
        <v>77</v>
      </c>
      <c r="AY1245" s="147" t="s">
        <v>136</v>
      </c>
    </row>
    <row r="1246" spans="2:65" s="12" customFormat="1" ht="11.25">
      <c r="B1246" s="145"/>
      <c r="D1246" s="146" t="s">
        <v>147</v>
      </c>
      <c r="E1246" s="147" t="s">
        <v>1</v>
      </c>
      <c r="F1246" s="148" t="s">
        <v>1257</v>
      </c>
      <c r="H1246" s="149">
        <v>6</v>
      </c>
      <c r="I1246" s="150"/>
      <c r="L1246" s="145"/>
      <c r="M1246" s="151"/>
      <c r="T1246" s="152"/>
      <c r="AT1246" s="147" t="s">
        <v>147</v>
      </c>
      <c r="AU1246" s="147" t="s">
        <v>145</v>
      </c>
      <c r="AV1246" s="12" t="s">
        <v>145</v>
      </c>
      <c r="AW1246" s="12" t="s">
        <v>33</v>
      </c>
      <c r="AX1246" s="12" t="s">
        <v>77</v>
      </c>
      <c r="AY1246" s="147" t="s">
        <v>136</v>
      </c>
    </row>
    <row r="1247" spans="2:65" s="12" customFormat="1" ht="11.25">
      <c r="B1247" s="145"/>
      <c r="D1247" s="146" t="s">
        <v>147</v>
      </c>
      <c r="E1247" s="147" t="s">
        <v>1</v>
      </c>
      <c r="F1247" s="148" t="s">
        <v>1258</v>
      </c>
      <c r="H1247" s="149">
        <v>6.6</v>
      </c>
      <c r="I1247" s="150"/>
      <c r="L1247" s="145"/>
      <c r="M1247" s="151"/>
      <c r="T1247" s="152"/>
      <c r="AT1247" s="147" t="s">
        <v>147</v>
      </c>
      <c r="AU1247" s="147" t="s">
        <v>145</v>
      </c>
      <c r="AV1247" s="12" t="s">
        <v>145</v>
      </c>
      <c r="AW1247" s="12" t="s">
        <v>33</v>
      </c>
      <c r="AX1247" s="12" t="s">
        <v>77</v>
      </c>
      <c r="AY1247" s="147" t="s">
        <v>136</v>
      </c>
    </row>
    <row r="1248" spans="2:65" s="12" customFormat="1" ht="11.25">
      <c r="B1248" s="145"/>
      <c r="D1248" s="146" t="s">
        <v>147</v>
      </c>
      <c r="E1248" s="147" t="s">
        <v>1</v>
      </c>
      <c r="F1248" s="148" t="s">
        <v>1259</v>
      </c>
      <c r="H1248" s="149">
        <v>4.5</v>
      </c>
      <c r="I1248" s="150"/>
      <c r="L1248" s="145"/>
      <c r="M1248" s="151"/>
      <c r="T1248" s="152"/>
      <c r="AT1248" s="147" t="s">
        <v>147</v>
      </c>
      <c r="AU1248" s="147" t="s">
        <v>145</v>
      </c>
      <c r="AV1248" s="12" t="s">
        <v>145</v>
      </c>
      <c r="AW1248" s="12" t="s">
        <v>33</v>
      </c>
      <c r="AX1248" s="12" t="s">
        <v>77</v>
      </c>
      <c r="AY1248" s="147" t="s">
        <v>136</v>
      </c>
    </row>
    <row r="1249" spans="2:65" s="15" customFormat="1" ht="11.25">
      <c r="B1249" s="176"/>
      <c r="D1249" s="146" t="s">
        <v>147</v>
      </c>
      <c r="E1249" s="177" t="s">
        <v>1</v>
      </c>
      <c r="F1249" s="178" t="s">
        <v>167</v>
      </c>
      <c r="H1249" s="179">
        <v>23.1</v>
      </c>
      <c r="I1249" s="180"/>
      <c r="L1249" s="176"/>
      <c r="M1249" s="181"/>
      <c r="T1249" s="182"/>
      <c r="AT1249" s="177" t="s">
        <v>147</v>
      </c>
      <c r="AU1249" s="177" t="s">
        <v>145</v>
      </c>
      <c r="AV1249" s="15" t="s">
        <v>137</v>
      </c>
      <c r="AW1249" s="15" t="s">
        <v>33</v>
      </c>
      <c r="AX1249" s="15" t="s">
        <v>77</v>
      </c>
      <c r="AY1249" s="177" t="s">
        <v>136</v>
      </c>
    </row>
    <row r="1250" spans="2:65" s="13" customFormat="1" ht="11.25">
      <c r="B1250" s="153"/>
      <c r="D1250" s="146" t="s">
        <v>147</v>
      </c>
      <c r="E1250" s="154" t="s">
        <v>1</v>
      </c>
      <c r="F1250" s="155" t="s">
        <v>150</v>
      </c>
      <c r="H1250" s="156">
        <v>46.603999999999999</v>
      </c>
      <c r="I1250" s="157"/>
      <c r="L1250" s="153"/>
      <c r="M1250" s="158"/>
      <c r="T1250" s="159"/>
      <c r="AT1250" s="154" t="s">
        <v>147</v>
      </c>
      <c r="AU1250" s="154" t="s">
        <v>145</v>
      </c>
      <c r="AV1250" s="13" t="s">
        <v>144</v>
      </c>
      <c r="AW1250" s="13" t="s">
        <v>33</v>
      </c>
      <c r="AX1250" s="13" t="s">
        <v>85</v>
      </c>
      <c r="AY1250" s="154" t="s">
        <v>136</v>
      </c>
    </row>
    <row r="1251" spans="2:65" s="1" customFormat="1" ht="16.5" customHeight="1">
      <c r="B1251" s="32"/>
      <c r="C1251" s="132" t="s">
        <v>1260</v>
      </c>
      <c r="D1251" s="132" t="s">
        <v>139</v>
      </c>
      <c r="E1251" s="133" t="s">
        <v>1261</v>
      </c>
      <c r="F1251" s="134" t="s">
        <v>1262</v>
      </c>
      <c r="G1251" s="135" t="s">
        <v>175</v>
      </c>
      <c r="H1251" s="136">
        <v>46.179000000000002</v>
      </c>
      <c r="I1251" s="137"/>
      <c r="J1251" s="138">
        <f>ROUND(I1251*H1251,2)</f>
        <v>0</v>
      </c>
      <c r="K1251" s="134" t="s">
        <v>143</v>
      </c>
      <c r="L1251" s="32"/>
      <c r="M1251" s="139" t="s">
        <v>1</v>
      </c>
      <c r="N1251" s="140" t="s">
        <v>43</v>
      </c>
      <c r="P1251" s="141">
        <f>O1251*H1251</f>
        <v>0</v>
      </c>
      <c r="Q1251" s="141">
        <v>0</v>
      </c>
      <c r="R1251" s="141">
        <f>Q1251*H1251</f>
        <v>0</v>
      </c>
      <c r="S1251" s="141">
        <v>0</v>
      </c>
      <c r="T1251" s="142">
        <f>S1251*H1251</f>
        <v>0</v>
      </c>
      <c r="AR1251" s="143" t="s">
        <v>283</v>
      </c>
      <c r="AT1251" s="143" t="s">
        <v>139</v>
      </c>
      <c r="AU1251" s="143" t="s">
        <v>145</v>
      </c>
      <c r="AY1251" s="17" t="s">
        <v>136</v>
      </c>
      <c r="BE1251" s="144">
        <f>IF(N1251="základní",J1251,0)</f>
        <v>0</v>
      </c>
      <c r="BF1251" s="144">
        <f>IF(N1251="snížená",J1251,0)</f>
        <v>0</v>
      </c>
      <c r="BG1251" s="144">
        <f>IF(N1251="zákl. přenesená",J1251,0)</f>
        <v>0</v>
      </c>
      <c r="BH1251" s="144">
        <f>IF(N1251="sníž. přenesená",J1251,0)</f>
        <v>0</v>
      </c>
      <c r="BI1251" s="144">
        <f>IF(N1251="nulová",J1251,0)</f>
        <v>0</v>
      </c>
      <c r="BJ1251" s="17" t="s">
        <v>145</v>
      </c>
      <c r="BK1251" s="144">
        <f>ROUND(I1251*H1251,2)</f>
        <v>0</v>
      </c>
      <c r="BL1251" s="17" t="s">
        <v>283</v>
      </c>
      <c r="BM1251" s="143" t="s">
        <v>1263</v>
      </c>
    </row>
    <row r="1252" spans="2:65" s="14" customFormat="1" ht="11.25">
      <c r="B1252" s="170"/>
      <c r="D1252" s="146" t="s">
        <v>147</v>
      </c>
      <c r="E1252" s="171" t="s">
        <v>1</v>
      </c>
      <c r="F1252" s="172" t="s">
        <v>1264</v>
      </c>
      <c r="H1252" s="171" t="s">
        <v>1</v>
      </c>
      <c r="I1252" s="173"/>
      <c r="L1252" s="170"/>
      <c r="M1252" s="174"/>
      <c r="T1252" s="175"/>
      <c r="AT1252" s="171" t="s">
        <v>147</v>
      </c>
      <c r="AU1252" s="171" t="s">
        <v>145</v>
      </c>
      <c r="AV1252" s="14" t="s">
        <v>85</v>
      </c>
      <c r="AW1252" s="14" t="s">
        <v>33</v>
      </c>
      <c r="AX1252" s="14" t="s">
        <v>77</v>
      </c>
      <c r="AY1252" s="171" t="s">
        <v>136</v>
      </c>
    </row>
    <row r="1253" spans="2:65" s="12" customFormat="1" ht="11.25">
      <c r="B1253" s="145"/>
      <c r="D1253" s="146" t="s">
        <v>147</v>
      </c>
      <c r="E1253" s="147" t="s">
        <v>1</v>
      </c>
      <c r="F1253" s="148" t="s">
        <v>1265</v>
      </c>
      <c r="H1253" s="149">
        <v>5.65</v>
      </c>
      <c r="I1253" s="150"/>
      <c r="L1253" s="145"/>
      <c r="M1253" s="151"/>
      <c r="T1253" s="152"/>
      <c r="AT1253" s="147" t="s">
        <v>147</v>
      </c>
      <c r="AU1253" s="147" t="s">
        <v>145</v>
      </c>
      <c r="AV1253" s="12" t="s">
        <v>145</v>
      </c>
      <c r="AW1253" s="12" t="s">
        <v>33</v>
      </c>
      <c r="AX1253" s="12" t="s">
        <v>77</v>
      </c>
      <c r="AY1253" s="147" t="s">
        <v>136</v>
      </c>
    </row>
    <row r="1254" spans="2:65" s="14" customFormat="1" ht="11.25">
      <c r="B1254" s="170"/>
      <c r="D1254" s="146" t="s">
        <v>147</v>
      </c>
      <c r="E1254" s="171" t="s">
        <v>1</v>
      </c>
      <c r="F1254" s="172" t="s">
        <v>1266</v>
      </c>
      <c r="H1254" s="171" t="s">
        <v>1</v>
      </c>
      <c r="I1254" s="173"/>
      <c r="L1254" s="170"/>
      <c r="M1254" s="174"/>
      <c r="T1254" s="175"/>
      <c r="AT1254" s="171" t="s">
        <v>147</v>
      </c>
      <c r="AU1254" s="171" t="s">
        <v>145</v>
      </c>
      <c r="AV1254" s="14" t="s">
        <v>85</v>
      </c>
      <c r="AW1254" s="14" t="s">
        <v>33</v>
      </c>
      <c r="AX1254" s="14" t="s">
        <v>77</v>
      </c>
      <c r="AY1254" s="171" t="s">
        <v>136</v>
      </c>
    </row>
    <row r="1255" spans="2:65" s="12" customFormat="1" ht="11.25">
      <c r="B1255" s="145"/>
      <c r="D1255" s="146" t="s">
        <v>147</v>
      </c>
      <c r="E1255" s="147" t="s">
        <v>1</v>
      </c>
      <c r="F1255" s="148" t="s">
        <v>1267</v>
      </c>
      <c r="H1255" s="149">
        <v>6.13</v>
      </c>
      <c r="I1255" s="150"/>
      <c r="L1255" s="145"/>
      <c r="M1255" s="151"/>
      <c r="T1255" s="152"/>
      <c r="AT1255" s="147" t="s">
        <v>147</v>
      </c>
      <c r="AU1255" s="147" t="s">
        <v>145</v>
      </c>
      <c r="AV1255" s="12" t="s">
        <v>145</v>
      </c>
      <c r="AW1255" s="12" t="s">
        <v>33</v>
      </c>
      <c r="AX1255" s="12" t="s">
        <v>77</v>
      </c>
      <c r="AY1255" s="147" t="s">
        <v>136</v>
      </c>
    </row>
    <row r="1256" spans="2:65" s="14" customFormat="1" ht="11.25">
      <c r="B1256" s="170"/>
      <c r="D1256" s="146" t="s">
        <v>147</v>
      </c>
      <c r="E1256" s="171" t="s">
        <v>1</v>
      </c>
      <c r="F1256" s="172" t="s">
        <v>1253</v>
      </c>
      <c r="H1256" s="171" t="s">
        <v>1</v>
      </c>
      <c r="I1256" s="173"/>
      <c r="L1256" s="170"/>
      <c r="M1256" s="174"/>
      <c r="T1256" s="175"/>
      <c r="AT1256" s="171" t="s">
        <v>147</v>
      </c>
      <c r="AU1256" s="171" t="s">
        <v>145</v>
      </c>
      <c r="AV1256" s="14" t="s">
        <v>85</v>
      </c>
      <c r="AW1256" s="14" t="s">
        <v>33</v>
      </c>
      <c r="AX1256" s="14" t="s">
        <v>77</v>
      </c>
      <c r="AY1256" s="171" t="s">
        <v>136</v>
      </c>
    </row>
    <row r="1257" spans="2:65" s="12" customFormat="1" ht="11.25">
      <c r="B1257" s="145"/>
      <c r="D1257" s="146" t="s">
        <v>147</v>
      </c>
      <c r="E1257" s="147" t="s">
        <v>1</v>
      </c>
      <c r="F1257" s="148" t="s">
        <v>1268</v>
      </c>
      <c r="H1257" s="149">
        <v>6.5979999999999999</v>
      </c>
      <c r="I1257" s="150"/>
      <c r="L1257" s="145"/>
      <c r="M1257" s="151"/>
      <c r="T1257" s="152"/>
      <c r="AT1257" s="147" t="s">
        <v>147</v>
      </c>
      <c r="AU1257" s="147" t="s">
        <v>145</v>
      </c>
      <c r="AV1257" s="12" t="s">
        <v>145</v>
      </c>
      <c r="AW1257" s="12" t="s">
        <v>33</v>
      </c>
      <c r="AX1257" s="12" t="s">
        <v>77</v>
      </c>
      <c r="AY1257" s="147" t="s">
        <v>136</v>
      </c>
    </row>
    <row r="1258" spans="2:65" s="14" customFormat="1" ht="11.25">
      <c r="B1258" s="170"/>
      <c r="D1258" s="146" t="s">
        <v>147</v>
      </c>
      <c r="E1258" s="171" t="s">
        <v>1</v>
      </c>
      <c r="F1258" s="172" t="s">
        <v>1269</v>
      </c>
      <c r="H1258" s="171" t="s">
        <v>1</v>
      </c>
      <c r="I1258" s="173"/>
      <c r="L1258" s="170"/>
      <c r="M1258" s="174"/>
      <c r="T1258" s="175"/>
      <c r="AT1258" s="171" t="s">
        <v>147</v>
      </c>
      <c r="AU1258" s="171" t="s">
        <v>145</v>
      </c>
      <c r="AV1258" s="14" t="s">
        <v>85</v>
      </c>
      <c r="AW1258" s="14" t="s">
        <v>33</v>
      </c>
      <c r="AX1258" s="14" t="s">
        <v>77</v>
      </c>
      <c r="AY1258" s="171" t="s">
        <v>136</v>
      </c>
    </row>
    <row r="1259" spans="2:65" s="12" customFormat="1" ht="11.25">
      <c r="B1259" s="145"/>
      <c r="D1259" s="146" t="s">
        <v>147</v>
      </c>
      <c r="E1259" s="147" t="s">
        <v>1</v>
      </c>
      <c r="F1259" s="148" t="s">
        <v>1270</v>
      </c>
      <c r="H1259" s="149">
        <v>4.3499999999999996</v>
      </c>
      <c r="I1259" s="150"/>
      <c r="L1259" s="145"/>
      <c r="M1259" s="151"/>
      <c r="T1259" s="152"/>
      <c r="AT1259" s="147" t="s">
        <v>147</v>
      </c>
      <c r="AU1259" s="147" t="s">
        <v>145</v>
      </c>
      <c r="AV1259" s="12" t="s">
        <v>145</v>
      </c>
      <c r="AW1259" s="12" t="s">
        <v>33</v>
      </c>
      <c r="AX1259" s="12" t="s">
        <v>77</v>
      </c>
      <c r="AY1259" s="147" t="s">
        <v>136</v>
      </c>
    </row>
    <row r="1260" spans="2:65" s="15" customFormat="1" ht="11.25">
      <c r="B1260" s="176"/>
      <c r="D1260" s="146" t="s">
        <v>147</v>
      </c>
      <c r="E1260" s="177" t="s">
        <v>1</v>
      </c>
      <c r="F1260" s="178" t="s">
        <v>167</v>
      </c>
      <c r="H1260" s="179">
        <v>22.728000000000002</v>
      </c>
      <c r="I1260" s="180"/>
      <c r="L1260" s="176"/>
      <c r="M1260" s="181"/>
      <c r="T1260" s="182"/>
      <c r="AT1260" s="177" t="s">
        <v>147</v>
      </c>
      <c r="AU1260" s="177" t="s">
        <v>145</v>
      </c>
      <c r="AV1260" s="15" t="s">
        <v>137</v>
      </c>
      <c r="AW1260" s="15" t="s">
        <v>33</v>
      </c>
      <c r="AX1260" s="15" t="s">
        <v>77</v>
      </c>
      <c r="AY1260" s="177" t="s">
        <v>136</v>
      </c>
    </row>
    <row r="1261" spans="2:65" s="14" customFormat="1" ht="11.25">
      <c r="B1261" s="170"/>
      <c r="D1261" s="146" t="s">
        <v>147</v>
      </c>
      <c r="E1261" s="171" t="s">
        <v>1</v>
      </c>
      <c r="F1261" s="172" t="s">
        <v>1271</v>
      </c>
      <c r="H1261" s="171" t="s">
        <v>1</v>
      </c>
      <c r="I1261" s="173"/>
      <c r="L1261" s="170"/>
      <c r="M1261" s="174"/>
      <c r="T1261" s="175"/>
      <c r="AT1261" s="171" t="s">
        <v>147</v>
      </c>
      <c r="AU1261" s="171" t="s">
        <v>145</v>
      </c>
      <c r="AV1261" s="14" t="s">
        <v>85</v>
      </c>
      <c r="AW1261" s="14" t="s">
        <v>33</v>
      </c>
      <c r="AX1261" s="14" t="s">
        <v>77</v>
      </c>
      <c r="AY1261" s="171" t="s">
        <v>136</v>
      </c>
    </row>
    <row r="1262" spans="2:65" s="12" customFormat="1" ht="11.25">
      <c r="B1262" s="145"/>
      <c r="D1262" s="146" t="s">
        <v>147</v>
      </c>
      <c r="E1262" s="147" t="s">
        <v>1</v>
      </c>
      <c r="F1262" s="148" t="s">
        <v>1272</v>
      </c>
      <c r="H1262" s="149">
        <v>5.9880000000000004</v>
      </c>
      <c r="I1262" s="150"/>
      <c r="L1262" s="145"/>
      <c r="M1262" s="151"/>
      <c r="T1262" s="152"/>
      <c r="AT1262" s="147" t="s">
        <v>147</v>
      </c>
      <c r="AU1262" s="147" t="s">
        <v>145</v>
      </c>
      <c r="AV1262" s="12" t="s">
        <v>145</v>
      </c>
      <c r="AW1262" s="12" t="s">
        <v>33</v>
      </c>
      <c r="AX1262" s="12" t="s">
        <v>77</v>
      </c>
      <c r="AY1262" s="147" t="s">
        <v>136</v>
      </c>
    </row>
    <row r="1263" spans="2:65" s="14" customFormat="1" ht="11.25">
      <c r="B1263" s="170"/>
      <c r="D1263" s="146" t="s">
        <v>147</v>
      </c>
      <c r="E1263" s="171" t="s">
        <v>1</v>
      </c>
      <c r="F1263" s="172" t="s">
        <v>1273</v>
      </c>
      <c r="H1263" s="171" t="s">
        <v>1</v>
      </c>
      <c r="I1263" s="173"/>
      <c r="L1263" s="170"/>
      <c r="M1263" s="174"/>
      <c r="T1263" s="175"/>
      <c r="AT1263" s="171" t="s">
        <v>147</v>
      </c>
      <c r="AU1263" s="171" t="s">
        <v>145</v>
      </c>
      <c r="AV1263" s="14" t="s">
        <v>85</v>
      </c>
      <c r="AW1263" s="14" t="s">
        <v>33</v>
      </c>
      <c r="AX1263" s="14" t="s">
        <v>77</v>
      </c>
      <c r="AY1263" s="171" t="s">
        <v>136</v>
      </c>
    </row>
    <row r="1264" spans="2:65" s="12" customFormat="1" ht="11.25">
      <c r="B1264" s="145"/>
      <c r="D1264" s="146" t="s">
        <v>147</v>
      </c>
      <c r="E1264" s="147" t="s">
        <v>1</v>
      </c>
      <c r="F1264" s="148" t="s">
        <v>1274</v>
      </c>
      <c r="H1264" s="149">
        <v>6.319</v>
      </c>
      <c r="I1264" s="150"/>
      <c r="L1264" s="145"/>
      <c r="M1264" s="151"/>
      <c r="T1264" s="152"/>
      <c r="AT1264" s="147" t="s">
        <v>147</v>
      </c>
      <c r="AU1264" s="147" t="s">
        <v>145</v>
      </c>
      <c r="AV1264" s="12" t="s">
        <v>145</v>
      </c>
      <c r="AW1264" s="12" t="s">
        <v>33</v>
      </c>
      <c r="AX1264" s="12" t="s">
        <v>77</v>
      </c>
      <c r="AY1264" s="147" t="s">
        <v>136</v>
      </c>
    </row>
    <row r="1265" spans="2:65" s="14" customFormat="1" ht="11.25">
      <c r="B1265" s="170"/>
      <c r="D1265" s="146" t="s">
        <v>147</v>
      </c>
      <c r="E1265" s="171" t="s">
        <v>1</v>
      </c>
      <c r="F1265" s="172" t="s">
        <v>1275</v>
      </c>
      <c r="H1265" s="171" t="s">
        <v>1</v>
      </c>
      <c r="I1265" s="173"/>
      <c r="L1265" s="170"/>
      <c r="M1265" s="174"/>
      <c r="T1265" s="175"/>
      <c r="AT1265" s="171" t="s">
        <v>147</v>
      </c>
      <c r="AU1265" s="171" t="s">
        <v>145</v>
      </c>
      <c r="AV1265" s="14" t="s">
        <v>85</v>
      </c>
      <c r="AW1265" s="14" t="s">
        <v>33</v>
      </c>
      <c r="AX1265" s="14" t="s">
        <v>77</v>
      </c>
      <c r="AY1265" s="171" t="s">
        <v>136</v>
      </c>
    </row>
    <row r="1266" spans="2:65" s="12" customFormat="1" ht="11.25">
      <c r="B1266" s="145"/>
      <c r="D1266" s="146" t="s">
        <v>147</v>
      </c>
      <c r="E1266" s="147" t="s">
        <v>1</v>
      </c>
      <c r="F1266" s="148" t="s">
        <v>1276</v>
      </c>
      <c r="H1266" s="149">
        <v>6.6669999999999998</v>
      </c>
      <c r="I1266" s="150"/>
      <c r="L1266" s="145"/>
      <c r="M1266" s="151"/>
      <c r="T1266" s="152"/>
      <c r="AT1266" s="147" t="s">
        <v>147</v>
      </c>
      <c r="AU1266" s="147" t="s">
        <v>145</v>
      </c>
      <c r="AV1266" s="12" t="s">
        <v>145</v>
      </c>
      <c r="AW1266" s="12" t="s">
        <v>33</v>
      </c>
      <c r="AX1266" s="12" t="s">
        <v>77</v>
      </c>
      <c r="AY1266" s="147" t="s">
        <v>136</v>
      </c>
    </row>
    <row r="1267" spans="2:65" s="14" customFormat="1" ht="11.25">
      <c r="B1267" s="170"/>
      <c r="D1267" s="146" t="s">
        <v>147</v>
      </c>
      <c r="E1267" s="171" t="s">
        <v>1</v>
      </c>
      <c r="F1267" s="172" t="s">
        <v>1277</v>
      </c>
      <c r="H1267" s="171" t="s">
        <v>1</v>
      </c>
      <c r="I1267" s="173"/>
      <c r="L1267" s="170"/>
      <c r="M1267" s="174"/>
      <c r="T1267" s="175"/>
      <c r="AT1267" s="171" t="s">
        <v>147</v>
      </c>
      <c r="AU1267" s="171" t="s">
        <v>145</v>
      </c>
      <c r="AV1267" s="14" t="s">
        <v>85</v>
      </c>
      <c r="AW1267" s="14" t="s">
        <v>33</v>
      </c>
      <c r="AX1267" s="14" t="s">
        <v>77</v>
      </c>
      <c r="AY1267" s="171" t="s">
        <v>136</v>
      </c>
    </row>
    <row r="1268" spans="2:65" s="12" customFormat="1" ht="11.25">
      <c r="B1268" s="145"/>
      <c r="D1268" s="146" t="s">
        <v>147</v>
      </c>
      <c r="E1268" s="147" t="s">
        <v>1</v>
      </c>
      <c r="F1268" s="148" t="s">
        <v>1278</v>
      </c>
      <c r="H1268" s="149">
        <v>4.4770000000000003</v>
      </c>
      <c r="I1268" s="150"/>
      <c r="L1268" s="145"/>
      <c r="M1268" s="151"/>
      <c r="T1268" s="152"/>
      <c r="AT1268" s="147" t="s">
        <v>147</v>
      </c>
      <c r="AU1268" s="147" t="s">
        <v>145</v>
      </c>
      <c r="AV1268" s="12" t="s">
        <v>145</v>
      </c>
      <c r="AW1268" s="12" t="s">
        <v>33</v>
      </c>
      <c r="AX1268" s="12" t="s">
        <v>77</v>
      </c>
      <c r="AY1268" s="147" t="s">
        <v>136</v>
      </c>
    </row>
    <row r="1269" spans="2:65" s="15" customFormat="1" ht="11.25">
      <c r="B1269" s="176"/>
      <c r="D1269" s="146" t="s">
        <v>147</v>
      </c>
      <c r="E1269" s="177" t="s">
        <v>1</v>
      </c>
      <c r="F1269" s="178" t="s">
        <v>167</v>
      </c>
      <c r="H1269" s="179">
        <v>23.451000000000001</v>
      </c>
      <c r="I1269" s="180"/>
      <c r="L1269" s="176"/>
      <c r="M1269" s="181"/>
      <c r="T1269" s="182"/>
      <c r="AT1269" s="177" t="s">
        <v>147</v>
      </c>
      <c r="AU1269" s="177" t="s">
        <v>145</v>
      </c>
      <c r="AV1269" s="15" t="s">
        <v>137</v>
      </c>
      <c r="AW1269" s="15" t="s">
        <v>33</v>
      </c>
      <c r="AX1269" s="15" t="s">
        <v>77</v>
      </c>
      <c r="AY1269" s="177" t="s">
        <v>136</v>
      </c>
    </row>
    <row r="1270" spans="2:65" s="13" customFormat="1" ht="11.25">
      <c r="B1270" s="153"/>
      <c r="D1270" s="146" t="s">
        <v>147</v>
      </c>
      <c r="E1270" s="154" t="s">
        <v>1</v>
      </c>
      <c r="F1270" s="155" t="s">
        <v>150</v>
      </c>
      <c r="H1270" s="156">
        <v>46.179000000000002</v>
      </c>
      <c r="I1270" s="157"/>
      <c r="L1270" s="153"/>
      <c r="M1270" s="158"/>
      <c r="T1270" s="159"/>
      <c r="AT1270" s="154" t="s">
        <v>147</v>
      </c>
      <c r="AU1270" s="154" t="s">
        <v>145</v>
      </c>
      <c r="AV1270" s="13" t="s">
        <v>144</v>
      </c>
      <c r="AW1270" s="13" t="s">
        <v>33</v>
      </c>
      <c r="AX1270" s="13" t="s">
        <v>85</v>
      </c>
      <c r="AY1270" s="154" t="s">
        <v>136</v>
      </c>
    </row>
    <row r="1271" spans="2:65" s="1" customFormat="1" ht="24.2" customHeight="1">
      <c r="B1271" s="32"/>
      <c r="C1271" s="132" t="s">
        <v>1279</v>
      </c>
      <c r="D1271" s="132" t="s">
        <v>139</v>
      </c>
      <c r="E1271" s="133" t="s">
        <v>1280</v>
      </c>
      <c r="F1271" s="134" t="s">
        <v>1281</v>
      </c>
      <c r="G1271" s="135" t="s">
        <v>175</v>
      </c>
      <c r="H1271" s="136">
        <v>46.179000000000002</v>
      </c>
      <c r="I1271" s="137"/>
      <c r="J1271" s="138">
        <f>ROUND(I1271*H1271,2)</f>
        <v>0</v>
      </c>
      <c r="K1271" s="134" t="s">
        <v>143</v>
      </c>
      <c r="L1271" s="32"/>
      <c r="M1271" s="139" t="s">
        <v>1</v>
      </c>
      <c r="N1271" s="140" t="s">
        <v>43</v>
      </c>
      <c r="P1271" s="141">
        <f>O1271*H1271</f>
        <v>0</v>
      </c>
      <c r="Q1271" s="141">
        <v>3.0000000000000001E-5</v>
      </c>
      <c r="R1271" s="141">
        <f>Q1271*H1271</f>
        <v>1.3853700000000001E-3</v>
      </c>
      <c r="S1271" s="141">
        <v>0</v>
      </c>
      <c r="T1271" s="142">
        <f>S1271*H1271</f>
        <v>0</v>
      </c>
      <c r="AR1271" s="143" t="s">
        <v>283</v>
      </c>
      <c r="AT1271" s="143" t="s">
        <v>139</v>
      </c>
      <c r="AU1271" s="143" t="s">
        <v>145</v>
      </c>
      <c r="AY1271" s="17" t="s">
        <v>136</v>
      </c>
      <c r="BE1271" s="144">
        <f>IF(N1271="základní",J1271,0)</f>
        <v>0</v>
      </c>
      <c r="BF1271" s="144">
        <f>IF(N1271="snížená",J1271,0)</f>
        <v>0</v>
      </c>
      <c r="BG1271" s="144">
        <f>IF(N1271="zákl. přenesená",J1271,0)</f>
        <v>0</v>
      </c>
      <c r="BH1271" s="144">
        <f>IF(N1271="sníž. přenesená",J1271,0)</f>
        <v>0</v>
      </c>
      <c r="BI1271" s="144">
        <f>IF(N1271="nulová",J1271,0)</f>
        <v>0</v>
      </c>
      <c r="BJ1271" s="17" t="s">
        <v>145</v>
      </c>
      <c r="BK1271" s="144">
        <f>ROUND(I1271*H1271,2)</f>
        <v>0</v>
      </c>
      <c r="BL1271" s="17" t="s">
        <v>283</v>
      </c>
      <c r="BM1271" s="143" t="s">
        <v>1282</v>
      </c>
    </row>
    <row r="1272" spans="2:65" s="1" customFormat="1" ht="33" customHeight="1">
      <c r="B1272" s="32"/>
      <c r="C1272" s="132" t="s">
        <v>1283</v>
      </c>
      <c r="D1272" s="132" t="s">
        <v>139</v>
      </c>
      <c r="E1272" s="133" t="s">
        <v>1284</v>
      </c>
      <c r="F1272" s="134" t="s">
        <v>1285</v>
      </c>
      <c r="G1272" s="135" t="s">
        <v>175</v>
      </c>
      <c r="H1272" s="136">
        <v>46.179000000000002</v>
      </c>
      <c r="I1272" s="137"/>
      <c r="J1272" s="138">
        <f>ROUND(I1272*H1272,2)</f>
        <v>0</v>
      </c>
      <c r="K1272" s="134" t="s">
        <v>143</v>
      </c>
      <c r="L1272" s="32"/>
      <c r="M1272" s="139" t="s">
        <v>1</v>
      </c>
      <c r="N1272" s="140" t="s">
        <v>43</v>
      </c>
      <c r="P1272" s="141">
        <f>O1272*H1272</f>
        <v>0</v>
      </c>
      <c r="Q1272" s="141">
        <v>4.4999999999999997E-3</v>
      </c>
      <c r="R1272" s="141">
        <f>Q1272*H1272</f>
        <v>0.2078055</v>
      </c>
      <c r="S1272" s="141">
        <v>0</v>
      </c>
      <c r="T1272" s="142">
        <f>S1272*H1272</f>
        <v>0</v>
      </c>
      <c r="AR1272" s="143" t="s">
        <v>283</v>
      </c>
      <c r="AT1272" s="143" t="s">
        <v>139</v>
      </c>
      <c r="AU1272" s="143" t="s">
        <v>145</v>
      </c>
      <c r="AY1272" s="17" t="s">
        <v>136</v>
      </c>
      <c r="BE1272" s="144">
        <f>IF(N1272="základní",J1272,0)</f>
        <v>0</v>
      </c>
      <c r="BF1272" s="144">
        <f>IF(N1272="snížená",J1272,0)</f>
        <v>0</v>
      </c>
      <c r="BG1272" s="144">
        <f>IF(N1272="zákl. přenesená",J1272,0)</f>
        <v>0</v>
      </c>
      <c r="BH1272" s="144">
        <f>IF(N1272="sníž. přenesená",J1272,0)</f>
        <v>0</v>
      </c>
      <c r="BI1272" s="144">
        <f>IF(N1272="nulová",J1272,0)</f>
        <v>0</v>
      </c>
      <c r="BJ1272" s="17" t="s">
        <v>145</v>
      </c>
      <c r="BK1272" s="144">
        <f>ROUND(I1272*H1272,2)</f>
        <v>0</v>
      </c>
      <c r="BL1272" s="17" t="s">
        <v>283</v>
      </c>
      <c r="BM1272" s="143" t="s">
        <v>1286</v>
      </c>
    </row>
    <row r="1273" spans="2:65" s="1" customFormat="1" ht="24.2" customHeight="1">
      <c r="B1273" s="32"/>
      <c r="C1273" s="132" t="s">
        <v>1287</v>
      </c>
      <c r="D1273" s="132" t="s">
        <v>139</v>
      </c>
      <c r="E1273" s="133" t="s">
        <v>1288</v>
      </c>
      <c r="F1273" s="134" t="s">
        <v>1289</v>
      </c>
      <c r="G1273" s="135" t="s">
        <v>175</v>
      </c>
      <c r="H1273" s="136">
        <v>46.603999999999999</v>
      </c>
      <c r="I1273" s="137"/>
      <c r="J1273" s="138">
        <f>ROUND(I1273*H1273,2)</f>
        <v>0</v>
      </c>
      <c r="K1273" s="134" t="s">
        <v>143</v>
      </c>
      <c r="L1273" s="32"/>
      <c r="M1273" s="139" t="s">
        <v>1</v>
      </c>
      <c r="N1273" s="140" t="s">
        <v>43</v>
      </c>
      <c r="P1273" s="141">
        <f>O1273*H1273</f>
        <v>0</v>
      </c>
      <c r="Q1273" s="141">
        <v>0</v>
      </c>
      <c r="R1273" s="141">
        <f>Q1273*H1273</f>
        <v>0</v>
      </c>
      <c r="S1273" s="141">
        <v>3.0000000000000001E-3</v>
      </c>
      <c r="T1273" s="142">
        <f>S1273*H1273</f>
        <v>0.13981199999999999</v>
      </c>
      <c r="AR1273" s="143" t="s">
        <v>283</v>
      </c>
      <c r="AT1273" s="143" t="s">
        <v>139</v>
      </c>
      <c r="AU1273" s="143" t="s">
        <v>145</v>
      </c>
      <c r="AY1273" s="17" t="s">
        <v>136</v>
      </c>
      <c r="BE1273" s="144">
        <f>IF(N1273="základní",J1273,0)</f>
        <v>0</v>
      </c>
      <c r="BF1273" s="144">
        <f>IF(N1273="snížená",J1273,0)</f>
        <v>0</v>
      </c>
      <c r="BG1273" s="144">
        <f>IF(N1273="zákl. přenesená",J1273,0)</f>
        <v>0</v>
      </c>
      <c r="BH1273" s="144">
        <f>IF(N1273="sníž. přenesená",J1273,0)</f>
        <v>0</v>
      </c>
      <c r="BI1273" s="144">
        <f>IF(N1273="nulová",J1273,0)</f>
        <v>0</v>
      </c>
      <c r="BJ1273" s="17" t="s">
        <v>145</v>
      </c>
      <c r="BK1273" s="144">
        <f>ROUND(I1273*H1273,2)</f>
        <v>0</v>
      </c>
      <c r="BL1273" s="17" t="s">
        <v>283</v>
      </c>
      <c r="BM1273" s="143" t="s">
        <v>1290</v>
      </c>
    </row>
    <row r="1274" spans="2:65" s="14" customFormat="1" ht="11.25">
      <c r="B1274" s="170"/>
      <c r="D1274" s="146" t="s">
        <v>147</v>
      </c>
      <c r="E1274" s="171" t="s">
        <v>1</v>
      </c>
      <c r="F1274" s="172" t="s">
        <v>395</v>
      </c>
      <c r="H1274" s="171" t="s">
        <v>1</v>
      </c>
      <c r="I1274" s="173"/>
      <c r="L1274" s="170"/>
      <c r="M1274" s="174"/>
      <c r="T1274" s="175"/>
      <c r="AT1274" s="171" t="s">
        <v>147</v>
      </c>
      <c r="AU1274" s="171" t="s">
        <v>145</v>
      </c>
      <c r="AV1274" s="14" t="s">
        <v>85</v>
      </c>
      <c r="AW1274" s="14" t="s">
        <v>33</v>
      </c>
      <c r="AX1274" s="14" t="s">
        <v>77</v>
      </c>
      <c r="AY1274" s="171" t="s">
        <v>136</v>
      </c>
    </row>
    <row r="1275" spans="2:65" s="12" customFormat="1" ht="11.25">
      <c r="B1275" s="145"/>
      <c r="D1275" s="146" t="s">
        <v>147</v>
      </c>
      <c r="E1275" s="147" t="s">
        <v>1</v>
      </c>
      <c r="F1275" s="148" t="s">
        <v>1251</v>
      </c>
      <c r="H1275" s="149">
        <v>5.69</v>
      </c>
      <c r="I1275" s="150"/>
      <c r="L1275" s="145"/>
      <c r="M1275" s="151"/>
      <c r="T1275" s="152"/>
      <c r="AT1275" s="147" t="s">
        <v>147</v>
      </c>
      <c r="AU1275" s="147" t="s">
        <v>145</v>
      </c>
      <c r="AV1275" s="12" t="s">
        <v>145</v>
      </c>
      <c r="AW1275" s="12" t="s">
        <v>33</v>
      </c>
      <c r="AX1275" s="12" t="s">
        <v>77</v>
      </c>
      <c r="AY1275" s="147" t="s">
        <v>136</v>
      </c>
    </row>
    <row r="1276" spans="2:65" s="12" customFormat="1" ht="11.25">
      <c r="B1276" s="145"/>
      <c r="D1276" s="146" t="s">
        <v>147</v>
      </c>
      <c r="E1276" s="147" t="s">
        <v>1</v>
      </c>
      <c r="F1276" s="148" t="s">
        <v>1252</v>
      </c>
      <c r="H1276" s="149">
        <v>6.8</v>
      </c>
      <c r="I1276" s="150"/>
      <c r="L1276" s="145"/>
      <c r="M1276" s="151"/>
      <c r="T1276" s="152"/>
      <c r="AT1276" s="147" t="s">
        <v>147</v>
      </c>
      <c r="AU1276" s="147" t="s">
        <v>145</v>
      </c>
      <c r="AV1276" s="12" t="s">
        <v>145</v>
      </c>
      <c r="AW1276" s="12" t="s">
        <v>33</v>
      </c>
      <c r="AX1276" s="12" t="s">
        <v>77</v>
      </c>
      <c r="AY1276" s="147" t="s">
        <v>136</v>
      </c>
    </row>
    <row r="1277" spans="2:65" s="14" customFormat="1" ht="11.25">
      <c r="B1277" s="170"/>
      <c r="D1277" s="146" t="s">
        <v>147</v>
      </c>
      <c r="E1277" s="171" t="s">
        <v>1</v>
      </c>
      <c r="F1277" s="172" t="s">
        <v>1253</v>
      </c>
      <c r="H1277" s="171" t="s">
        <v>1</v>
      </c>
      <c r="I1277" s="173"/>
      <c r="L1277" s="170"/>
      <c r="M1277" s="174"/>
      <c r="T1277" s="175"/>
      <c r="AT1277" s="171" t="s">
        <v>147</v>
      </c>
      <c r="AU1277" s="171" t="s">
        <v>145</v>
      </c>
      <c r="AV1277" s="14" t="s">
        <v>85</v>
      </c>
      <c r="AW1277" s="14" t="s">
        <v>33</v>
      </c>
      <c r="AX1277" s="14" t="s">
        <v>77</v>
      </c>
      <c r="AY1277" s="171" t="s">
        <v>136</v>
      </c>
    </row>
    <row r="1278" spans="2:65" s="12" customFormat="1" ht="11.25">
      <c r="B1278" s="145"/>
      <c r="D1278" s="146" t="s">
        <v>147</v>
      </c>
      <c r="E1278" s="147" t="s">
        <v>1</v>
      </c>
      <c r="F1278" s="148" t="s">
        <v>1254</v>
      </c>
      <c r="H1278" s="149">
        <v>6.6139999999999999</v>
      </c>
      <c r="I1278" s="150"/>
      <c r="L1278" s="145"/>
      <c r="M1278" s="151"/>
      <c r="T1278" s="152"/>
      <c r="AT1278" s="147" t="s">
        <v>147</v>
      </c>
      <c r="AU1278" s="147" t="s">
        <v>145</v>
      </c>
      <c r="AV1278" s="12" t="s">
        <v>145</v>
      </c>
      <c r="AW1278" s="12" t="s">
        <v>33</v>
      </c>
      <c r="AX1278" s="12" t="s">
        <v>77</v>
      </c>
      <c r="AY1278" s="147" t="s">
        <v>136</v>
      </c>
    </row>
    <row r="1279" spans="2:65" s="12" customFormat="1" ht="11.25">
      <c r="B1279" s="145"/>
      <c r="D1279" s="146" t="s">
        <v>147</v>
      </c>
      <c r="E1279" s="147" t="s">
        <v>1</v>
      </c>
      <c r="F1279" s="148" t="s">
        <v>1255</v>
      </c>
      <c r="H1279" s="149">
        <v>4.4000000000000004</v>
      </c>
      <c r="I1279" s="150"/>
      <c r="L1279" s="145"/>
      <c r="M1279" s="151"/>
      <c r="T1279" s="152"/>
      <c r="AT1279" s="147" t="s">
        <v>147</v>
      </c>
      <c r="AU1279" s="147" t="s">
        <v>145</v>
      </c>
      <c r="AV1279" s="12" t="s">
        <v>145</v>
      </c>
      <c r="AW1279" s="12" t="s">
        <v>33</v>
      </c>
      <c r="AX1279" s="12" t="s">
        <v>77</v>
      </c>
      <c r="AY1279" s="147" t="s">
        <v>136</v>
      </c>
    </row>
    <row r="1280" spans="2:65" s="15" customFormat="1" ht="11.25">
      <c r="B1280" s="176"/>
      <c r="D1280" s="146" t="s">
        <v>147</v>
      </c>
      <c r="E1280" s="177" t="s">
        <v>1</v>
      </c>
      <c r="F1280" s="178" t="s">
        <v>167</v>
      </c>
      <c r="H1280" s="179">
        <v>23.504000000000001</v>
      </c>
      <c r="I1280" s="180"/>
      <c r="L1280" s="176"/>
      <c r="M1280" s="181"/>
      <c r="T1280" s="182"/>
      <c r="AT1280" s="177" t="s">
        <v>147</v>
      </c>
      <c r="AU1280" s="177" t="s">
        <v>145</v>
      </c>
      <c r="AV1280" s="15" t="s">
        <v>137</v>
      </c>
      <c r="AW1280" s="15" t="s">
        <v>33</v>
      </c>
      <c r="AX1280" s="15" t="s">
        <v>77</v>
      </c>
      <c r="AY1280" s="177" t="s">
        <v>136</v>
      </c>
    </row>
    <row r="1281" spans="2:65" s="12" customFormat="1" ht="11.25">
      <c r="B1281" s="145"/>
      <c r="D1281" s="146" t="s">
        <v>147</v>
      </c>
      <c r="E1281" s="147" t="s">
        <v>1</v>
      </c>
      <c r="F1281" s="148" t="s">
        <v>1256</v>
      </c>
      <c r="H1281" s="149">
        <v>6</v>
      </c>
      <c r="I1281" s="150"/>
      <c r="L1281" s="145"/>
      <c r="M1281" s="151"/>
      <c r="T1281" s="152"/>
      <c r="AT1281" s="147" t="s">
        <v>147</v>
      </c>
      <c r="AU1281" s="147" t="s">
        <v>145</v>
      </c>
      <c r="AV1281" s="12" t="s">
        <v>145</v>
      </c>
      <c r="AW1281" s="12" t="s">
        <v>33</v>
      </c>
      <c r="AX1281" s="12" t="s">
        <v>77</v>
      </c>
      <c r="AY1281" s="147" t="s">
        <v>136</v>
      </c>
    </row>
    <row r="1282" spans="2:65" s="12" customFormat="1" ht="11.25">
      <c r="B1282" s="145"/>
      <c r="D1282" s="146" t="s">
        <v>147</v>
      </c>
      <c r="E1282" s="147" t="s">
        <v>1</v>
      </c>
      <c r="F1282" s="148" t="s">
        <v>1257</v>
      </c>
      <c r="H1282" s="149">
        <v>6</v>
      </c>
      <c r="I1282" s="150"/>
      <c r="L1282" s="145"/>
      <c r="M1282" s="151"/>
      <c r="T1282" s="152"/>
      <c r="AT1282" s="147" t="s">
        <v>147</v>
      </c>
      <c r="AU1282" s="147" t="s">
        <v>145</v>
      </c>
      <c r="AV1282" s="12" t="s">
        <v>145</v>
      </c>
      <c r="AW1282" s="12" t="s">
        <v>33</v>
      </c>
      <c r="AX1282" s="12" t="s">
        <v>77</v>
      </c>
      <c r="AY1282" s="147" t="s">
        <v>136</v>
      </c>
    </row>
    <row r="1283" spans="2:65" s="12" customFormat="1" ht="11.25">
      <c r="B1283" s="145"/>
      <c r="D1283" s="146" t="s">
        <v>147</v>
      </c>
      <c r="E1283" s="147" t="s">
        <v>1</v>
      </c>
      <c r="F1283" s="148" t="s">
        <v>1258</v>
      </c>
      <c r="H1283" s="149">
        <v>6.6</v>
      </c>
      <c r="I1283" s="150"/>
      <c r="L1283" s="145"/>
      <c r="M1283" s="151"/>
      <c r="T1283" s="152"/>
      <c r="AT1283" s="147" t="s">
        <v>147</v>
      </c>
      <c r="AU1283" s="147" t="s">
        <v>145</v>
      </c>
      <c r="AV1283" s="12" t="s">
        <v>145</v>
      </c>
      <c r="AW1283" s="12" t="s">
        <v>33</v>
      </c>
      <c r="AX1283" s="12" t="s">
        <v>77</v>
      </c>
      <c r="AY1283" s="147" t="s">
        <v>136</v>
      </c>
    </row>
    <row r="1284" spans="2:65" s="12" customFormat="1" ht="11.25">
      <c r="B1284" s="145"/>
      <c r="D1284" s="146" t="s">
        <v>147</v>
      </c>
      <c r="E1284" s="147" t="s">
        <v>1</v>
      </c>
      <c r="F1284" s="148" t="s">
        <v>1259</v>
      </c>
      <c r="H1284" s="149">
        <v>4.5</v>
      </c>
      <c r="I1284" s="150"/>
      <c r="L1284" s="145"/>
      <c r="M1284" s="151"/>
      <c r="T1284" s="152"/>
      <c r="AT1284" s="147" t="s">
        <v>147</v>
      </c>
      <c r="AU1284" s="147" t="s">
        <v>145</v>
      </c>
      <c r="AV1284" s="12" t="s">
        <v>145</v>
      </c>
      <c r="AW1284" s="12" t="s">
        <v>33</v>
      </c>
      <c r="AX1284" s="12" t="s">
        <v>77</v>
      </c>
      <c r="AY1284" s="147" t="s">
        <v>136</v>
      </c>
    </row>
    <row r="1285" spans="2:65" s="15" customFormat="1" ht="11.25">
      <c r="B1285" s="176"/>
      <c r="D1285" s="146" t="s">
        <v>147</v>
      </c>
      <c r="E1285" s="177" t="s">
        <v>1</v>
      </c>
      <c r="F1285" s="178" t="s">
        <v>167</v>
      </c>
      <c r="H1285" s="179">
        <v>23.1</v>
      </c>
      <c r="I1285" s="180"/>
      <c r="L1285" s="176"/>
      <c r="M1285" s="181"/>
      <c r="T1285" s="182"/>
      <c r="AT1285" s="177" t="s">
        <v>147</v>
      </c>
      <c r="AU1285" s="177" t="s">
        <v>145</v>
      </c>
      <c r="AV1285" s="15" t="s">
        <v>137</v>
      </c>
      <c r="AW1285" s="15" t="s">
        <v>33</v>
      </c>
      <c r="AX1285" s="15" t="s">
        <v>77</v>
      </c>
      <c r="AY1285" s="177" t="s">
        <v>136</v>
      </c>
    </row>
    <row r="1286" spans="2:65" s="13" customFormat="1" ht="11.25">
      <c r="B1286" s="153"/>
      <c r="D1286" s="146" t="s">
        <v>147</v>
      </c>
      <c r="E1286" s="154" t="s">
        <v>1</v>
      </c>
      <c r="F1286" s="155" t="s">
        <v>150</v>
      </c>
      <c r="H1286" s="156">
        <v>46.603999999999999</v>
      </c>
      <c r="I1286" s="157"/>
      <c r="L1286" s="153"/>
      <c r="M1286" s="158"/>
      <c r="T1286" s="159"/>
      <c r="AT1286" s="154" t="s">
        <v>147</v>
      </c>
      <c r="AU1286" s="154" t="s">
        <v>145</v>
      </c>
      <c r="AV1286" s="13" t="s">
        <v>144</v>
      </c>
      <c r="AW1286" s="13" t="s">
        <v>33</v>
      </c>
      <c r="AX1286" s="13" t="s">
        <v>85</v>
      </c>
      <c r="AY1286" s="154" t="s">
        <v>136</v>
      </c>
    </row>
    <row r="1287" spans="2:65" s="1" customFormat="1" ht="16.5" customHeight="1">
      <c r="B1287" s="32"/>
      <c r="C1287" s="132" t="s">
        <v>1291</v>
      </c>
      <c r="D1287" s="132" t="s">
        <v>139</v>
      </c>
      <c r="E1287" s="133" t="s">
        <v>1292</v>
      </c>
      <c r="F1287" s="134" t="s">
        <v>1293</v>
      </c>
      <c r="G1287" s="135" t="s">
        <v>175</v>
      </c>
      <c r="H1287" s="136">
        <v>46.179000000000002</v>
      </c>
      <c r="I1287" s="137"/>
      <c r="J1287" s="138">
        <f>ROUND(I1287*H1287,2)</f>
        <v>0</v>
      </c>
      <c r="K1287" s="134" t="s">
        <v>143</v>
      </c>
      <c r="L1287" s="32"/>
      <c r="M1287" s="139" t="s">
        <v>1</v>
      </c>
      <c r="N1287" s="140" t="s">
        <v>43</v>
      </c>
      <c r="P1287" s="141">
        <f>O1287*H1287</f>
        <v>0</v>
      </c>
      <c r="Q1287" s="141">
        <v>2.9999999999999997E-4</v>
      </c>
      <c r="R1287" s="141">
        <f>Q1287*H1287</f>
        <v>1.38537E-2</v>
      </c>
      <c r="S1287" s="141">
        <v>0</v>
      </c>
      <c r="T1287" s="142">
        <f>S1287*H1287</f>
        <v>0</v>
      </c>
      <c r="AR1287" s="143" t="s">
        <v>283</v>
      </c>
      <c r="AT1287" s="143" t="s">
        <v>139</v>
      </c>
      <c r="AU1287" s="143" t="s">
        <v>145</v>
      </c>
      <c r="AY1287" s="17" t="s">
        <v>136</v>
      </c>
      <c r="BE1287" s="144">
        <f>IF(N1287="základní",J1287,0)</f>
        <v>0</v>
      </c>
      <c r="BF1287" s="144">
        <f>IF(N1287="snížená",J1287,0)</f>
        <v>0</v>
      </c>
      <c r="BG1287" s="144">
        <f>IF(N1287="zákl. přenesená",J1287,0)</f>
        <v>0</v>
      </c>
      <c r="BH1287" s="144">
        <f>IF(N1287="sníž. přenesená",J1287,0)</f>
        <v>0</v>
      </c>
      <c r="BI1287" s="144">
        <f>IF(N1287="nulová",J1287,0)</f>
        <v>0</v>
      </c>
      <c r="BJ1287" s="17" t="s">
        <v>145</v>
      </c>
      <c r="BK1287" s="144">
        <f>ROUND(I1287*H1287,2)</f>
        <v>0</v>
      </c>
      <c r="BL1287" s="17" t="s">
        <v>283</v>
      </c>
      <c r="BM1287" s="143" t="s">
        <v>1294</v>
      </c>
    </row>
    <row r="1288" spans="2:65" s="14" customFormat="1" ht="11.25">
      <c r="B1288" s="170"/>
      <c r="D1288" s="146" t="s">
        <v>147</v>
      </c>
      <c r="E1288" s="171" t="s">
        <v>1</v>
      </c>
      <c r="F1288" s="172" t="s">
        <v>1264</v>
      </c>
      <c r="H1288" s="171" t="s">
        <v>1</v>
      </c>
      <c r="I1288" s="173"/>
      <c r="L1288" s="170"/>
      <c r="M1288" s="174"/>
      <c r="T1288" s="175"/>
      <c r="AT1288" s="171" t="s">
        <v>147</v>
      </c>
      <c r="AU1288" s="171" t="s">
        <v>145</v>
      </c>
      <c r="AV1288" s="14" t="s">
        <v>85</v>
      </c>
      <c r="AW1288" s="14" t="s">
        <v>33</v>
      </c>
      <c r="AX1288" s="14" t="s">
        <v>77</v>
      </c>
      <c r="AY1288" s="171" t="s">
        <v>136</v>
      </c>
    </row>
    <row r="1289" spans="2:65" s="12" customFormat="1" ht="11.25">
      <c r="B1289" s="145"/>
      <c r="D1289" s="146" t="s">
        <v>147</v>
      </c>
      <c r="E1289" s="147" t="s">
        <v>1</v>
      </c>
      <c r="F1289" s="148" t="s">
        <v>1265</v>
      </c>
      <c r="H1289" s="149">
        <v>5.65</v>
      </c>
      <c r="I1289" s="150"/>
      <c r="L1289" s="145"/>
      <c r="M1289" s="151"/>
      <c r="T1289" s="152"/>
      <c r="AT1289" s="147" t="s">
        <v>147</v>
      </c>
      <c r="AU1289" s="147" t="s">
        <v>145</v>
      </c>
      <c r="AV1289" s="12" t="s">
        <v>145</v>
      </c>
      <c r="AW1289" s="12" t="s">
        <v>33</v>
      </c>
      <c r="AX1289" s="12" t="s">
        <v>77</v>
      </c>
      <c r="AY1289" s="147" t="s">
        <v>136</v>
      </c>
    </row>
    <row r="1290" spans="2:65" s="14" customFormat="1" ht="11.25">
      <c r="B1290" s="170"/>
      <c r="D1290" s="146" t="s">
        <v>147</v>
      </c>
      <c r="E1290" s="171" t="s">
        <v>1</v>
      </c>
      <c r="F1290" s="172" t="s">
        <v>1266</v>
      </c>
      <c r="H1290" s="171" t="s">
        <v>1</v>
      </c>
      <c r="I1290" s="173"/>
      <c r="L1290" s="170"/>
      <c r="M1290" s="174"/>
      <c r="T1290" s="175"/>
      <c r="AT1290" s="171" t="s">
        <v>147</v>
      </c>
      <c r="AU1290" s="171" t="s">
        <v>145</v>
      </c>
      <c r="AV1290" s="14" t="s">
        <v>85</v>
      </c>
      <c r="AW1290" s="14" t="s">
        <v>33</v>
      </c>
      <c r="AX1290" s="14" t="s">
        <v>77</v>
      </c>
      <c r="AY1290" s="171" t="s">
        <v>136</v>
      </c>
    </row>
    <row r="1291" spans="2:65" s="12" customFormat="1" ht="11.25">
      <c r="B1291" s="145"/>
      <c r="D1291" s="146" t="s">
        <v>147</v>
      </c>
      <c r="E1291" s="147" t="s">
        <v>1</v>
      </c>
      <c r="F1291" s="148" t="s">
        <v>1267</v>
      </c>
      <c r="H1291" s="149">
        <v>6.13</v>
      </c>
      <c r="I1291" s="150"/>
      <c r="L1291" s="145"/>
      <c r="M1291" s="151"/>
      <c r="T1291" s="152"/>
      <c r="AT1291" s="147" t="s">
        <v>147</v>
      </c>
      <c r="AU1291" s="147" t="s">
        <v>145</v>
      </c>
      <c r="AV1291" s="12" t="s">
        <v>145</v>
      </c>
      <c r="AW1291" s="12" t="s">
        <v>33</v>
      </c>
      <c r="AX1291" s="12" t="s">
        <v>77</v>
      </c>
      <c r="AY1291" s="147" t="s">
        <v>136</v>
      </c>
    </row>
    <row r="1292" spans="2:65" s="14" customFormat="1" ht="11.25">
      <c r="B1292" s="170"/>
      <c r="D1292" s="146" t="s">
        <v>147</v>
      </c>
      <c r="E1292" s="171" t="s">
        <v>1</v>
      </c>
      <c r="F1292" s="172" t="s">
        <v>1253</v>
      </c>
      <c r="H1292" s="171" t="s">
        <v>1</v>
      </c>
      <c r="I1292" s="173"/>
      <c r="L1292" s="170"/>
      <c r="M1292" s="174"/>
      <c r="T1292" s="175"/>
      <c r="AT1292" s="171" t="s">
        <v>147</v>
      </c>
      <c r="AU1292" s="171" t="s">
        <v>145</v>
      </c>
      <c r="AV1292" s="14" t="s">
        <v>85</v>
      </c>
      <c r="AW1292" s="14" t="s">
        <v>33</v>
      </c>
      <c r="AX1292" s="14" t="s">
        <v>77</v>
      </c>
      <c r="AY1292" s="171" t="s">
        <v>136</v>
      </c>
    </row>
    <row r="1293" spans="2:65" s="12" customFormat="1" ht="11.25">
      <c r="B1293" s="145"/>
      <c r="D1293" s="146" t="s">
        <v>147</v>
      </c>
      <c r="E1293" s="147" t="s">
        <v>1</v>
      </c>
      <c r="F1293" s="148" t="s">
        <v>1268</v>
      </c>
      <c r="H1293" s="149">
        <v>6.5979999999999999</v>
      </c>
      <c r="I1293" s="150"/>
      <c r="L1293" s="145"/>
      <c r="M1293" s="151"/>
      <c r="T1293" s="152"/>
      <c r="AT1293" s="147" t="s">
        <v>147</v>
      </c>
      <c r="AU1293" s="147" t="s">
        <v>145</v>
      </c>
      <c r="AV1293" s="12" t="s">
        <v>145</v>
      </c>
      <c r="AW1293" s="12" t="s">
        <v>33</v>
      </c>
      <c r="AX1293" s="12" t="s">
        <v>77</v>
      </c>
      <c r="AY1293" s="147" t="s">
        <v>136</v>
      </c>
    </row>
    <row r="1294" spans="2:65" s="14" customFormat="1" ht="11.25">
      <c r="B1294" s="170"/>
      <c r="D1294" s="146" t="s">
        <v>147</v>
      </c>
      <c r="E1294" s="171" t="s">
        <v>1</v>
      </c>
      <c r="F1294" s="172" t="s">
        <v>1269</v>
      </c>
      <c r="H1294" s="171" t="s">
        <v>1</v>
      </c>
      <c r="I1294" s="173"/>
      <c r="L1294" s="170"/>
      <c r="M1294" s="174"/>
      <c r="T1294" s="175"/>
      <c r="AT1294" s="171" t="s">
        <v>147</v>
      </c>
      <c r="AU1294" s="171" t="s">
        <v>145</v>
      </c>
      <c r="AV1294" s="14" t="s">
        <v>85</v>
      </c>
      <c r="AW1294" s="14" t="s">
        <v>33</v>
      </c>
      <c r="AX1294" s="14" t="s">
        <v>77</v>
      </c>
      <c r="AY1294" s="171" t="s">
        <v>136</v>
      </c>
    </row>
    <row r="1295" spans="2:65" s="12" customFormat="1" ht="11.25">
      <c r="B1295" s="145"/>
      <c r="D1295" s="146" t="s">
        <v>147</v>
      </c>
      <c r="E1295" s="147" t="s">
        <v>1</v>
      </c>
      <c r="F1295" s="148" t="s">
        <v>1270</v>
      </c>
      <c r="H1295" s="149">
        <v>4.3499999999999996</v>
      </c>
      <c r="I1295" s="150"/>
      <c r="L1295" s="145"/>
      <c r="M1295" s="151"/>
      <c r="T1295" s="152"/>
      <c r="AT1295" s="147" t="s">
        <v>147</v>
      </c>
      <c r="AU1295" s="147" t="s">
        <v>145</v>
      </c>
      <c r="AV1295" s="12" t="s">
        <v>145</v>
      </c>
      <c r="AW1295" s="12" t="s">
        <v>33</v>
      </c>
      <c r="AX1295" s="12" t="s">
        <v>77</v>
      </c>
      <c r="AY1295" s="147" t="s">
        <v>136</v>
      </c>
    </row>
    <row r="1296" spans="2:65" s="15" customFormat="1" ht="11.25">
      <c r="B1296" s="176"/>
      <c r="D1296" s="146" t="s">
        <v>147</v>
      </c>
      <c r="E1296" s="177" t="s">
        <v>1</v>
      </c>
      <c r="F1296" s="178" t="s">
        <v>167</v>
      </c>
      <c r="H1296" s="179">
        <v>22.728000000000002</v>
      </c>
      <c r="I1296" s="180"/>
      <c r="L1296" s="176"/>
      <c r="M1296" s="181"/>
      <c r="T1296" s="182"/>
      <c r="AT1296" s="177" t="s">
        <v>147</v>
      </c>
      <c r="AU1296" s="177" t="s">
        <v>145</v>
      </c>
      <c r="AV1296" s="15" t="s">
        <v>137</v>
      </c>
      <c r="AW1296" s="15" t="s">
        <v>33</v>
      </c>
      <c r="AX1296" s="15" t="s">
        <v>77</v>
      </c>
      <c r="AY1296" s="177" t="s">
        <v>136</v>
      </c>
    </row>
    <row r="1297" spans="2:65" s="14" customFormat="1" ht="11.25">
      <c r="B1297" s="170"/>
      <c r="D1297" s="146" t="s">
        <v>147</v>
      </c>
      <c r="E1297" s="171" t="s">
        <v>1</v>
      </c>
      <c r="F1297" s="172" t="s">
        <v>1271</v>
      </c>
      <c r="H1297" s="171" t="s">
        <v>1</v>
      </c>
      <c r="I1297" s="173"/>
      <c r="L1297" s="170"/>
      <c r="M1297" s="174"/>
      <c r="T1297" s="175"/>
      <c r="AT1297" s="171" t="s">
        <v>147</v>
      </c>
      <c r="AU1297" s="171" t="s">
        <v>145</v>
      </c>
      <c r="AV1297" s="14" t="s">
        <v>85</v>
      </c>
      <c r="AW1297" s="14" t="s">
        <v>33</v>
      </c>
      <c r="AX1297" s="14" t="s">
        <v>77</v>
      </c>
      <c r="AY1297" s="171" t="s">
        <v>136</v>
      </c>
    </row>
    <row r="1298" spans="2:65" s="12" customFormat="1" ht="11.25">
      <c r="B1298" s="145"/>
      <c r="D1298" s="146" t="s">
        <v>147</v>
      </c>
      <c r="E1298" s="147" t="s">
        <v>1</v>
      </c>
      <c r="F1298" s="148" t="s">
        <v>1272</v>
      </c>
      <c r="H1298" s="149">
        <v>5.9880000000000004</v>
      </c>
      <c r="I1298" s="150"/>
      <c r="L1298" s="145"/>
      <c r="M1298" s="151"/>
      <c r="T1298" s="152"/>
      <c r="AT1298" s="147" t="s">
        <v>147</v>
      </c>
      <c r="AU1298" s="147" t="s">
        <v>145</v>
      </c>
      <c r="AV1298" s="12" t="s">
        <v>145</v>
      </c>
      <c r="AW1298" s="12" t="s">
        <v>33</v>
      </c>
      <c r="AX1298" s="12" t="s">
        <v>77</v>
      </c>
      <c r="AY1298" s="147" t="s">
        <v>136</v>
      </c>
    </row>
    <row r="1299" spans="2:65" s="14" customFormat="1" ht="11.25">
      <c r="B1299" s="170"/>
      <c r="D1299" s="146" t="s">
        <v>147</v>
      </c>
      <c r="E1299" s="171" t="s">
        <v>1</v>
      </c>
      <c r="F1299" s="172" t="s">
        <v>1273</v>
      </c>
      <c r="H1299" s="171" t="s">
        <v>1</v>
      </c>
      <c r="I1299" s="173"/>
      <c r="L1299" s="170"/>
      <c r="M1299" s="174"/>
      <c r="T1299" s="175"/>
      <c r="AT1299" s="171" t="s">
        <v>147</v>
      </c>
      <c r="AU1299" s="171" t="s">
        <v>145</v>
      </c>
      <c r="AV1299" s="14" t="s">
        <v>85</v>
      </c>
      <c r="AW1299" s="14" t="s">
        <v>33</v>
      </c>
      <c r="AX1299" s="14" t="s">
        <v>77</v>
      </c>
      <c r="AY1299" s="171" t="s">
        <v>136</v>
      </c>
    </row>
    <row r="1300" spans="2:65" s="12" customFormat="1" ht="11.25">
      <c r="B1300" s="145"/>
      <c r="D1300" s="146" t="s">
        <v>147</v>
      </c>
      <c r="E1300" s="147" t="s">
        <v>1</v>
      </c>
      <c r="F1300" s="148" t="s">
        <v>1274</v>
      </c>
      <c r="H1300" s="149">
        <v>6.319</v>
      </c>
      <c r="I1300" s="150"/>
      <c r="L1300" s="145"/>
      <c r="M1300" s="151"/>
      <c r="T1300" s="152"/>
      <c r="AT1300" s="147" t="s">
        <v>147</v>
      </c>
      <c r="AU1300" s="147" t="s">
        <v>145</v>
      </c>
      <c r="AV1300" s="12" t="s">
        <v>145</v>
      </c>
      <c r="AW1300" s="12" t="s">
        <v>33</v>
      </c>
      <c r="AX1300" s="12" t="s">
        <v>77</v>
      </c>
      <c r="AY1300" s="147" t="s">
        <v>136</v>
      </c>
    </row>
    <row r="1301" spans="2:65" s="14" customFormat="1" ht="11.25">
      <c r="B1301" s="170"/>
      <c r="D1301" s="146" t="s">
        <v>147</v>
      </c>
      <c r="E1301" s="171" t="s">
        <v>1</v>
      </c>
      <c r="F1301" s="172" t="s">
        <v>1275</v>
      </c>
      <c r="H1301" s="171" t="s">
        <v>1</v>
      </c>
      <c r="I1301" s="173"/>
      <c r="L1301" s="170"/>
      <c r="M1301" s="174"/>
      <c r="T1301" s="175"/>
      <c r="AT1301" s="171" t="s">
        <v>147</v>
      </c>
      <c r="AU1301" s="171" t="s">
        <v>145</v>
      </c>
      <c r="AV1301" s="14" t="s">
        <v>85</v>
      </c>
      <c r="AW1301" s="14" t="s">
        <v>33</v>
      </c>
      <c r="AX1301" s="14" t="s">
        <v>77</v>
      </c>
      <c r="AY1301" s="171" t="s">
        <v>136</v>
      </c>
    </row>
    <row r="1302" spans="2:65" s="12" customFormat="1" ht="11.25">
      <c r="B1302" s="145"/>
      <c r="D1302" s="146" t="s">
        <v>147</v>
      </c>
      <c r="E1302" s="147" t="s">
        <v>1</v>
      </c>
      <c r="F1302" s="148" t="s">
        <v>1276</v>
      </c>
      <c r="H1302" s="149">
        <v>6.6669999999999998</v>
      </c>
      <c r="I1302" s="150"/>
      <c r="L1302" s="145"/>
      <c r="M1302" s="151"/>
      <c r="T1302" s="152"/>
      <c r="AT1302" s="147" t="s">
        <v>147</v>
      </c>
      <c r="AU1302" s="147" t="s">
        <v>145</v>
      </c>
      <c r="AV1302" s="12" t="s">
        <v>145</v>
      </c>
      <c r="AW1302" s="12" t="s">
        <v>33</v>
      </c>
      <c r="AX1302" s="12" t="s">
        <v>77</v>
      </c>
      <c r="AY1302" s="147" t="s">
        <v>136</v>
      </c>
    </row>
    <row r="1303" spans="2:65" s="14" customFormat="1" ht="11.25">
      <c r="B1303" s="170"/>
      <c r="D1303" s="146" t="s">
        <v>147</v>
      </c>
      <c r="E1303" s="171" t="s">
        <v>1</v>
      </c>
      <c r="F1303" s="172" t="s">
        <v>1277</v>
      </c>
      <c r="H1303" s="171" t="s">
        <v>1</v>
      </c>
      <c r="I1303" s="173"/>
      <c r="L1303" s="170"/>
      <c r="M1303" s="174"/>
      <c r="T1303" s="175"/>
      <c r="AT1303" s="171" t="s">
        <v>147</v>
      </c>
      <c r="AU1303" s="171" t="s">
        <v>145</v>
      </c>
      <c r="AV1303" s="14" t="s">
        <v>85</v>
      </c>
      <c r="AW1303" s="14" t="s">
        <v>33</v>
      </c>
      <c r="AX1303" s="14" t="s">
        <v>77</v>
      </c>
      <c r="AY1303" s="171" t="s">
        <v>136</v>
      </c>
    </row>
    <row r="1304" spans="2:65" s="12" customFormat="1" ht="11.25">
      <c r="B1304" s="145"/>
      <c r="D1304" s="146" t="s">
        <v>147</v>
      </c>
      <c r="E1304" s="147" t="s">
        <v>1</v>
      </c>
      <c r="F1304" s="148" t="s">
        <v>1278</v>
      </c>
      <c r="H1304" s="149">
        <v>4.4770000000000003</v>
      </c>
      <c r="I1304" s="150"/>
      <c r="L1304" s="145"/>
      <c r="M1304" s="151"/>
      <c r="T1304" s="152"/>
      <c r="AT1304" s="147" t="s">
        <v>147</v>
      </c>
      <c r="AU1304" s="147" t="s">
        <v>145</v>
      </c>
      <c r="AV1304" s="12" t="s">
        <v>145</v>
      </c>
      <c r="AW1304" s="12" t="s">
        <v>33</v>
      </c>
      <c r="AX1304" s="12" t="s">
        <v>77</v>
      </c>
      <c r="AY1304" s="147" t="s">
        <v>136</v>
      </c>
    </row>
    <row r="1305" spans="2:65" s="15" customFormat="1" ht="11.25">
      <c r="B1305" s="176"/>
      <c r="D1305" s="146" t="s">
        <v>147</v>
      </c>
      <c r="E1305" s="177" t="s">
        <v>1</v>
      </c>
      <c r="F1305" s="178" t="s">
        <v>167</v>
      </c>
      <c r="H1305" s="179">
        <v>23.451000000000001</v>
      </c>
      <c r="I1305" s="180"/>
      <c r="L1305" s="176"/>
      <c r="M1305" s="181"/>
      <c r="T1305" s="182"/>
      <c r="AT1305" s="177" t="s">
        <v>147</v>
      </c>
      <c r="AU1305" s="177" t="s">
        <v>145</v>
      </c>
      <c r="AV1305" s="15" t="s">
        <v>137</v>
      </c>
      <c r="AW1305" s="15" t="s">
        <v>33</v>
      </c>
      <c r="AX1305" s="15" t="s">
        <v>77</v>
      </c>
      <c r="AY1305" s="177" t="s">
        <v>136</v>
      </c>
    </row>
    <row r="1306" spans="2:65" s="13" customFormat="1" ht="11.25">
      <c r="B1306" s="153"/>
      <c r="D1306" s="146" t="s">
        <v>147</v>
      </c>
      <c r="E1306" s="154" t="s">
        <v>1</v>
      </c>
      <c r="F1306" s="155" t="s">
        <v>150</v>
      </c>
      <c r="H1306" s="156">
        <v>46.179000000000002</v>
      </c>
      <c r="I1306" s="157"/>
      <c r="L1306" s="153"/>
      <c r="M1306" s="158"/>
      <c r="T1306" s="159"/>
      <c r="AT1306" s="154" t="s">
        <v>147</v>
      </c>
      <c r="AU1306" s="154" t="s">
        <v>145</v>
      </c>
      <c r="AV1306" s="13" t="s">
        <v>144</v>
      </c>
      <c r="AW1306" s="13" t="s">
        <v>33</v>
      </c>
      <c r="AX1306" s="13" t="s">
        <v>85</v>
      </c>
      <c r="AY1306" s="154" t="s">
        <v>136</v>
      </c>
    </row>
    <row r="1307" spans="2:65" s="1" customFormat="1" ht="24.2" customHeight="1">
      <c r="B1307" s="32"/>
      <c r="C1307" s="160" t="s">
        <v>1295</v>
      </c>
      <c r="D1307" s="160" t="s">
        <v>151</v>
      </c>
      <c r="E1307" s="161" t="s">
        <v>1296</v>
      </c>
      <c r="F1307" s="162" t="s">
        <v>1297</v>
      </c>
      <c r="G1307" s="163" t="s">
        <v>175</v>
      </c>
      <c r="H1307" s="164">
        <v>50.796999999999997</v>
      </c>
      <c r="I1307" s="165"/>
      <c r="J1307" s="166">
        <f>ROUND(I1307*H1307,2)</f>
        <v>0</v>
      </c>
      <c r="K1307" s="162" t="s">
        <v>1</v>
      </c>
      <c r="L1307" s="167"/>
      <c r="M1307" s="168" t="s">
        <v>1</v>
      </c>
      <c r="N1307" s="169" t="s">
        <v>43</v>
      </c>
      <c r="P1307" s="141">
        <f>O1307*H1307</f>
        <v>0</v>
      </c>
      <c r="Q1307" s="141">
        <v>2.64E-3</v>
      </c>
      <c r="R1307" s="141">
        <f>Q1307*H1307</f>
        <v>0.13410407999999999</v>
      </c>
      <c r="S1307" s="141">
        <v>0</v>
      </c>
      <c r="T1307" s="142">
        <f>S1307*H1307</f>
        <v>0</v>
      </c>
      <c r="AR1307" s="143" t="s">
        <v>473</v>
      </c>
      <c r="AT1307" s="143" t="s">
        <v>151</v>
      </c>
      <c r="AU1307" s="143" t="s">
        <v>145</v>
      </c>
      <c r="AY1307" s="17" t="s">
        <v>136</v>
      </c>
      <c r="BE1307" s="144">
        <f>IF(N1307="základní",J1307,0)</f>
        <v>0</v>
      </c>
      <c r="BF1307" s="144">
        <f>IF(N1307="snížená",J1307,0)</f>
        <v>0</v>
      </c>
      <c r="BG1307" s="144">
        <f>IF(N1307="zákl. přenesená",J1307,0)</f>
        <v>0</v>
      </c>
      <c r="BH1307" s="144">
        <f>IF(N1307="sníž. přenesená",J1307,0)</f>
        <v>0</v>
      </c>
      <c r="BI1307" s="144">
        <f>IF(N1307="nulová",J1307,0)</f>
        <v>0</v>
      </c>
      <c r="BJ1307" s="17" t="s">
        <v>145</v>
      </c>
      <c r="BK1307" s="144">
        <f>ROUND(I1307*H1307,2)</f>
        <v>0</v>
      </c>
      <c r="BL1307" s="17" t="s">
        <v>283</v>
      </c>
      <c r="BM1307" s="143" t="s">
        <v>1298</v>
      </c>
    </row>
    <row r="1308" spans="2:65" s="12" customFormat="1" ht="11.25">
      <c r="B1308" s="145"/>
      <c r="D1308" s="146" t="s">
        <v>147</v>
      </c>
      <c r="F1308" s="148" t="s">
        <v>1299</v>
      </c>
      <c r="H1308" s="149">
        <v>50.796999999999997</v>
      </c>
      <c r="I1308" s="150"/>
      <c r="L1308" s="145"/>
      <c r="M1308" s="151"/>
      <c r="T1308" s="152"/>
      <c r="AT1308" s="147" t="s">
        <v>147</v>
      </c>
      <c r="AU1308" s="147" t="s">
        <v>145</v>
      </c>
      <c r="AV1308" s="12" t="s">
        <v>145</v>
      </c>
      <c r="AW1308" s="12" t="s">
        <v>4</v>
      </c>
      <c r="AX1308" s="12" t="s">
        <v>85</v>
      </c>
      <c r="AY1308" s="147" t="s">
        <v>136</v>
      </c>
    </row>
    <row r="1309" spans="2:65" s="1" customFormat="1" ht="21.75" customHeight="1">
      <c r="B1309" s="32"/>
      <c r="C1309" s="132" t="s">
        <v>1300</v>
      </c>
      <c r="D1309" s="132" t="s">
        <v>139</v>
      </c>
      <c r="E1309" s="133" t="s">
        <v>1301</v>
      </c>
      <c r="F1309" s="134" t="s">
        <v>1302</v>
      </c>
      <c r="G1309" s="135" t="s">
        <v>196</v>
      </c>
      <c r="H1309" s="136">
        <v>51.82</v>
      </c>
      <c r="I1309" s="137"/>
      <c r="J1309" s="138">
        <f>ROUND(I1309*H1309,2)</f>
        <v>0</v>
      </c>
      <c r="K1309" s="134" t="s">
        <v>143</v>
      </c>
      <c r="L1309" s="32"/>
      <c r="M1309" s="139" t="s">
        <v>1</v>
      </c>
      <c r="N1309" s="140" t="s">
        <v>43</v>
      </c>
      <c r="P1309" s="141">
        <f>O1309*H1309</f>
        <v>0</v>
      </c>
      <c r="Q1309" s="141">
        <v>0</v>
      </c>
      <c r="R1309" s="141">
        <f>Q1309*H1309</f>
        <v>0</v>
      </c>
      <c r="S1309" s="141">
        <v>2.9999999999999997E-4</v>
      </c>
      <c r="T1309" s="142">
        <f>S1309*H1309</f>
        <v>1.5545999999999999E-2</v>
      </c>
      <c r="AR1309" s="143" t="s">
        <v>283</v>
      </c>
      <c r="AT1309" s="143" t="s">
        <v>139</v>
      </c>
      <c r="AU1309" s="143" t="s">
        <v>145</v>
      </c>
      <c r="AY1309" s="17" t="s">
        <v>136</v>
      </c>
      <c r="BE1309" s="144">
        <f>IF(N1309="základní",J1309,0)</f>
        <v>0</v>
      </c>
      <c r="BF1309" s="144">
        <f>IF(N1309="snížená",J1309,0)</f>
        <v>0</v>
      </c>
      <c r="BG1309" s="144">
        <f>IF(N1309="zákl. přenesená",J1309,0)</f>
        <v>0</v>
      </c>
      <c r="BH1309" s="144">
        <f>IF(N1309="sníž. přenesená",J1309,0)</f>
        <v>0</v>
      </c>
      <c r="BI1309" s="144">
        <f>IF(N1309="nulová",J1309,0)</f>
        <v>0</v>
      </c>
      <c r="BJ1309" s="17" t="s">
        <v>145</v>
      </c>
      <c r="BK1309" s="144">
        <f>ROUND(I1309*H1309,2)</f>
        <v>0</v>
      </c>
      <c r="BL1309" s="17" t="s">
        <v>283</v>
      </c>
      <c r="BM1309" s="143" t="s">
        <v>1303</v>
      </c>
    </row>
    <row r="1310" spans="2:65" s="14" customFormat="1" ht="11.25">
      <c r="B1310" s="170"/>
      <c r="D1310" s="146" t="s">
        <v>147</v>
      </c>
      <c r="E1310" s="171" t="s">
        <v>1</v>
      </c>
      <c r="F1310" s="172" t="s">
        <v>395</v>
      </c>
      <c r="H1310" s="171" t="s">
        <v>1</v>
      </c>
      <c r="I1310" s="173"/>
      <c r="L1310" s="170"/>
      <c r="M1310" s="174"/>
      <c r="T1310" s="175"/>
      <c r="AT1310" s="171" t="s">
        <v>147</v>
      </c>
      <c r="AU1310" s="171" t="s">
        <v>145</v>
      </c>
      <c r="AV1310" s="14" t="s">
        <v>85</v>
      </c>
      <c r="AW1310" s="14" t="s">
        <v>33</v>
      </c>
      <c r="AX1310" s="14" t="s">
        <v>77</v>
      </c>
      <c r="AY1310" s="171" t="s">
        <v>136</v>
      </c>
    </row>
    <row r="1311" spans="2:65" s="12" customFormat="1" ht="11.25">
      <c r="B1311" s="145"/>
      <c r="D1311" s="146" t="s">
        <v>147</v>
      </c>
      <c r="E1311" s="147" t="s">
        <v>1</v>
      </c>
      <c r="F1311" s="148" t="s">
        <v>1304</v>
      </c>
      <c r="H1311" s="149">
        <v>6.78</v>
      </c>
      <c r="I1311" s="150"/>
      <c r="L1311" s="145"/>
      <c r="M1311" s="151"/>
      <c r="T1311" s="152"/>
      <c r="AT1311" s="147" t="s">
        <v>147</v>
      </c>
      <c r="AU1311" s="147" t="s">
        <v>145</v>
      </c>
      <c r="AV1311" s="12" t="s">
        <v>145</v>
      </c>
      <c r="AW1311" s="12" t="s">
        <v>33</v>
      </c>
      <c r="AX1311" s="12" t="s">
        <v>77</v>
      </c>
      <c r="AY1311" s="147" t="s">
        <v>136</v>
      </c>
    </row>
    <row r="1312" spans="2:65" s="14" customFormat="1" ht="11.25">
      <c r="B1312" s="170"/>
      <c r="D1312" s="146" t="s">
        <v>147</v>
      </c>
      <c r="E1312" s="171" t="s">
        <v>1</v>
      </c>
      <c r="F1312" s="172" t="s">
        <v>1305</v>
      </c>
      <c r="H1312" s="171" t="s">
        <v>1</v>
      </c>
      <c r="I1312" s="173"/>
      <c r="L1312" s="170"/>
      <c r="M1312" s="174"/>
      <c r="T1312" s="175"/>
      <c r="AT1312" s="171" t="s">
        <v>147</v>
      </c>
      <c r="AU1312" s="171" t="s">
        <v>145</v>
      </c>
      <c r="AV1312" s="14" t="s">
        <v>85</v>
      </c>
      <c r="AW1312" s="14" t="s">
        <v>33</v>
      </c>
      <c r="AX1312" s="14" t="s">
        <v>77</v>
      </c>
      <c r="AY1312" s="171" t="s">
        <v>136</v>
      </c>
    </row>
    <row r="1313" spans="2:51" s="12" customFormat="1" ht="11.25">
      <c r="B1313" s="145"/>
      <c r="D1313" s="146" t="s">
        <v>147</v>
      </c>
      <c r="E1313" s="147" t="s">
        <v>1</v>
      </c>
      <c r="F1313" s="148" t="s">
        <v>1306</v>
      </c>
      <c r="H1313" s="149">
        <v>7.72</v>
      </c>
      <c r="I1313" s="150"/>
      <c r="L1313" s="145"/>
      <c r="M1313" s="151"/>
      <c r="T1313" s="152"/>
      <c r="AT1313" s="147" t="s">
        <v>147</v>
      </c>
      <c r="AU1313" s="147" t="s">
        <v>145</v>
      </c>
      <c r="AV1313" s="12" t="s">
        <v>145</v>
      </c>
      <c r="AW1313" s="12" t="s">
        <v>33</v>
      </c>
      <c r="AX1313" s="12" t="s">
        <v>77</v>
      </c>
      <c r="AY1313" s="147" t="s">
        <v>136</v>
      </c>
    </row>
    <row r="1314" spans="2:51" s="14" customFormat="1" ht="11.25">
      <c r="B1314" s="170"/>
      <c r="D1314" s="146" t="s">
        <v>147</v>
      </c>
      <c r="E1314" s="171" t="s">
        <v>1</v>
      </c>
      <c r="F1314" s="172" t="s">
        <v>1253</v>
      </c>
      <c r="H1314" s="171" t="s">
        <v>1</v>
      </c>
      <c r="I1314" s="173"/>
      <c r="L1314" s="170"/>
      <c r="M1314" s="174"/>
      <c r="T1314" s="175"/>
      <c r="AT1314" s="171" t="s">
        <v>147</v>
      </c>
      <c r="AU1314" s="171" t="s">
        <v>145</v>
      </c>
      <c r="AV1314" s="14" t="s">
        <v>85</v>
      </c>
      <c r="AW1314" s="14" t="s">
        <v>33</v>
      </c>
      <c r="AX1314" s="14" t="s">
        <v>77</v>
      </c>
      <c r="AY1314" s="171" t="s">
        <v>136</v>
      </c>
    </row>
    <row r="1315" spans="2:51" s="12" customFormat="1" ht="11.25">
      <c r="B1315" s="145"/>
      <c r="D1315" s="146" t="s">
        <v>147</v>
      </c>
      <c r="E1315" s="147" t="s">
        <v>1</v>
      </c>
      <c r="F1315" s="148" t="s">
        <v>1307</v>
      </c>
      <c r="H1315" s="149">
        <v>6.92</v>
      </c>
      <c r="I1315" s="150"/>
      <c r="L1315" s="145"/>
      <c r="M1315" s="151"/>
      <c r="T1315" s="152"/>
      <c r="AT1315" s="147" t="s">
        <v>147</v>
      </c>
      <c r="AU1315" s="147" t="s">
        <v>145</v>
      </c>
      <c r="AV1315" s="12" t="s">
        <v>145</v>
      </c>
      <c r="AW1315" s="12" t="s">
        <v>33</v>
      </c>
      <c r="AX1315" s="12" t="s">
        <v>77</v>
      </c>
      <c r="AY1315" s="147" t="s">
        <v>136</v>
      </c>
    </row>
    <row r="1316" spans="2:51" s="14" customFormat="1" ht="11.25">
      <c r="B1316" s="170"/>
      <c r="D1316" s="146" t="s">
        <v>147</v>
      </c>
      <c r="E1316" s="171" t="s">
        <v>1</v>
      </c>
      <c r="F1316" s="172" t="s">
        <v>1308</v>
      </c>
      <c r="H1316" s="171" t="s">
        <v>1</v>
      </c>
      <c r="I1316" s="173"/>
      <c r="L1316" s="170"/>
      <c r="M1316" s="174"/>
      <c r="T1316" s="175"/>
      <c r="AT1316" s="171" t="s">
        <v>147</v>
      </c>
      <c r="AU1316" s="171" t="s">
        <v>145</v>
      </c>
      <c r="AV1316" s="14" t="s">
        <v>85</v>
      </c>
      <c r="AW1316" s="14" t="s">
        <v>33</v>
      </c>
      <c r="AX1316" s="14" t="s">
        <v>77</v>
      </c>
      <c r="AY1316" s="171" t="s">
        <v>136</v>
      </c>
    </row>
    <row r="1317" spans="2:51" s="12" customFormat="1" ht="11.25">
      <c r="B1317" s="145"/>
      <c r="D1317" s="146" t="s">
        <v>147</v>
      </c>
      <c r="E1317" s="147" t="s">
        <v>1</v>
      </c>
      <c r="F1317" s="148" t="s">
        <v>1309</v>
      </c>
      <c r="H1317" s="149">
        <v>4.88</v>
      </c>
      <c r="I1317" s="150"/>
      <c r="L1317" s="145"/>
      <c r="M1317" s="151"/>
      <c r="T1317" s="152"/>
      <c r="AT1317" s="147" t="s">
        <v>147</v>
      </c>
      <c r="AU1317" s="147" t="s">
        <v>145</v>
      </c>
      <c r="AV1317" s="12" t="s">
        <v>145</v>
      </c>
      <c r="AW1317" s="12" t="s">
        <v>33</v>
      </c>
      <c r="AX1317" s="12" t="s">
        <v>77</v>
      </c>
      <c r="AY1317" s="147" t="s">
        <v>136</v>
      </c>
    </row>
    <row r="1318" spans="2:51" s="15" customFormat="1" ht="11.25">
      <c r="B1318" s="176"/>
      <c r="D1318" s="146" t="s">
        <v>147</v>
      </c>
      <c r="E1318" s="177" t="s">
        <v>1</v>
      </c>
      <c r="F1318" s="178" t="s">
        <v>167</v>
      </c>
      <c r="H1318" s="179">
        <v>26.3</v>
      </c>
      <c r="I1318" s="180"/>
      <c r="L1318" s="176"/>
      <c r="M1318" s="181"/>
      <c r="T1318" s="182"/>
      <c r="AT1318" s="177" t="s">
        <v>147</v>
      </c>
      <c r="AU1318" s="177" t="s">
        <v>145</v>
      </c>
      <c r="AV1318" s="15" t="s">
        <v>137</v>
      </c>
      <c r="AW1318" s="15" t="s">
        <v>33</v>
      </c>
      <c r="AX1318" s="15" t="s">
        <v>77</v>
      </c>
      <c r="AY1318" s="177" t="s">
        <v>136</v>
      </c>
    </row>
    <row r="1319" spans="2:51" s="14" customFormat="1" ht="11.25">
      <c r="B1319" s="170"/>
      <c r="D1319" s="146" t="s">
        <v>147</v>
      </c>
      <c r="E1319" s="171" t="s">
        <v>1</v>
      </c>
      <c r="F1319" s="172" t="s">
        <v>1271</v>
      </c>
      <c r="H1319" s="171" t="s">
        <v>1</v>
      </c>
      <c r="I1319" s="173"/>
      <c r="L1319" s="170"/>
      <c r="M1319" s="174"/>
      <c r="T1319" s="175"/>
      <c r="AT1319" s="171" t="s">
        <v>147</v>
      </c>
      <c r="AU1319" s="171" t="s">
        <v>145</v>
      </c>
      <c r="AV1319" s="14" t="s">
        <v>85</v>
      </c>
      <c r="AW1319" s="14" t="s">
        <v>33</v>
      </c>
      <c r="AX1319" s="14" t="s">
        <v>77</v>
      </c>
      <c r="AY1319" s="171" t="s">
        <v>136</v>
      </c>
    </row>
    <row r="1320" spans="2:51" s="12" customFormat="1" ht="11.25">
      <c r="B1320" s="145"/>
      <c r="D1320" s="146" t="s">
        <v>147</v>
      </c>
      <c r="E1320" s="147" t="s">
        <v>1</v>
      </c>
      <c r="F1320" s="148" t="s">
        <v>1310</v>
      </c>
      <c r="H1320" s="149">
        <v>6.84</v>
      </c>
      <c r="I1320" s="150"/>
      <c r="L1320" s="145"/>
      <c r="M1320" s="151"/>
      <c r="T1320" s="152"/>
      <c r="AT1320" s="147" t="s">
        <v>147</v>
      </c>
      <c r="AU1320" s="147" t="s">
        <v>145</v>
      </c>
      <c r="AV1320" s="12" t="s">
        <v>145</v>
      </c>
      <c r="AW1320" s="12" t="s">
        <v>33</v>
      </c>
      <c r="AX1320" s="12" t="s">
        <v>77</v>
      </c>
      <c r="AY1320" s="147" t="s">
        <v>136</v>
      </c>
    </row>
    <row r="1321" spans="2:51" s="14" customFormat="1" ht="11.25">
      <c r="B1321" s="170"/>
      <c r="D1321" s="146" t="s">
        <v>147</v>
      </c>
      <c r="E1321" s="171" t="s">
        <v>1</v>
      </c>
      <c r="F1321" s="172" t="s">
        <v>1273</v>
      </c>
      <c r="H1321" s="171" t="s">
        <v>1</v>
      </c>
      <c r="I1321" s="173"/>
      <c r="L1321" s="170"/>
      <c r="M1321" s="174"/>
      <c r="T1321" s="175"/>
      <c r="AT1321" s="171" t="s">
        <v>147</v>
      </c>
      <c r="AU1321" s="171" t="s">
        <v>145</v>
      </c>
      <c r="AV1321" s="14" t="s">
        <v>85</v>
      </c>
      <c r="AW1321" s="14" t="s">
        <v>33</v>
      </c>
      <c r="AX1321" s="14" t="s">
        <v>77</v>
      </c>
      <c r="AY1321" s="171" t="s">
        <v>136</v>
      </c>
    </row>
    <row r="1322" spans="2:51" s="12" customFormat="1" ht="11.25">
      <c r="B1322" s="145"/>
      <c r="D1322" s="146" t="s">
        <v>147</v>
      </c>
      <c r="E1322" s="147" t="s">
        <v>1</v>
      </c>
      <c r="F1322" s="148" t="s">
        <v>1311</v>
      </c>
      <c r="H1322" s="149">
        <v>6.84</v>
      </c>
      <c r="I1322" s="150"/>
      <c r="L1322" s="145"/>
      <c r="M1322" s="151"/>
      <c r="T1322" s="152"/>
      <c r="AT1322" s="147" t="s">
        <v>147</v>
      </c>
      <c r="AU1322" s="147" t="s">
        <v>145</v>
      </c>
      <c r="AV1322" s="12" t="s">
        <v>145</v>
      </c>
      <c r="AW1322" s="12" t="s">
        <v>33</v>
      </c>
      <c r="AX1322" s="12" t="s">
        <v>77</v>
      </c>
      <c r="AY1322" s="147" t="s">
        <v>136</v>
      </c>
    </row>
    <row r="1323" spans="2:51" s="14" customFormat="1" ht="11.25">
      <c r="B1323" s="170"/>
      <c r="D1323" s="146" t="s">
        <v>147</v>
      </c>
      <c r="E1323" s="171" t="s">
        <v>1</v>
      </c>
      <c r="F1323" s="172" t="s">
        <v>1275</v>
      </c>
      <c r="H1323" s="171" t="s">
        <v>1</v>
      </c>
      <c r="I1323" s="173"/>
      <c r="L1323" s="170"/>
      <c r="M1323" s="174"/>
      <c r="T1323" s="175"/>
      <c r="AT1323" s="171" t="s">
        <v>147</v>
      </c>
      <c r="AU1323" s="171" t="s">
        <v>145</v>
      </c>
      <c r="AV1323" s="14" t="s">
        <v>85</v>
      </c>
      <c r="AW1323" s="14" t="s">
        <v>33</v>
      </c>
      <c r="AX1323" s="14" t="s">
        <v>77</v>
      </c>
      <c r="AY1323" s="171" t="s">
        <v>136</v>
      </c>
    </row>
    <row r="1324" spans="2:51" s="12" customFormat="1" ht="11.25">
      <c r="B1324" s="145"/>
      <c r="D1324" s="146" t="s">
        <v>147</v>
      </c>
      <c r="E1324" s="147" t="s">
        <v>1</v>
      </c>
      <c r="F1324" s="148" t="s">
        <v>1312</v>
      </c>
      <c r="H1324" s="149">
        <v>6.86</v>
      </c>
      <c r="I1324" s="150"/>
      <c r="L1324" s="145"/>
      <c r="M1324" s="151"/>
      <c r="T1324" s="152"/>
      <c r="AT1324" s="147" t="s">
        <v>147</v>
      </c>
      <c r="AU1324" s="147" t="s">
        <v>145</v>
      </c>
      <c r="AV1324" s="12" t="s">
        <v>145</v>
      </c>
      <c r="AW1324" s="12" t="s">
        <v>33</v>
      </c>
      <c r="AX1324" s="12" t="s">
        <v>77</v>
      </c>
      <c r="AY1324" s="147" t="s">
        <v>136</v>
      </c>
    </row>
    <row r="1325" spans="2:51" s="14" customFormat="1" ht="11.25">
      <c r="B1325" s="170"/>
      <c r="D1325" s="146" t="s">
        <v>147</v>
      </c>
      <c r="E1325" s="171" t="s">
        <v>1</v>
      </c>
      <c r="F1325" s="172" t="s">
        <v>1277</v>
      </c>
      <c r="H1325" s="171" t="s">
        <v>1</v>
      </c>
      <c r="I1325" s="173"/>
      <c r="L1325" s="170"/>
      <c r="M1325" s="174"/>
      <c r="T1325" s="175"/>
      <c r="AT1325" s="171" t="s">
        <v>147</v>
      </c>
      <c r="AU1325" s="171" t="s">
        <v>145</v>
      </c>
      <c r="AV1325" s="14" t="s">
        <v>85</v>
      </c>
      <c r="AW1325" s="14" t="s">
        <v>33</v>
      </c>
      <c r="AX1325" s="14" t="s">
        <v>77</v>
      </c>
      <c r="AY1325" s="171" t="s">
        <v>136</v>
      </c>
    </row>
    <row r="1326" spans="2:51" s="12" customFormat="1" ht="11.25">
      <c r="B1326" s="145"/>
      <c r="D1326" s="146" t="s">
        <v>147</v>
      </c>
      <c r="E1326" s="147" t="s">
        <v>1</v>
      </c>
      <c r="F1326" s="148" t="s">
        <v>1313</v>
      </c>
      <c r="H1326" s="149">
        <v>4.9800000000000004</v>
      </c>
      <c r="I1326" s="150"/>
      <c r="L1326" s="145"/>
      <c r="M1326" s="151"/>
      <c r="T1326" s="152"/>
      <c r="AT1326" s="147" t="s">
        <v>147</v>
      </c>
      <c r="AU1326" s="147" t="s">
        <v>145</v>
      </c>
      <c r="AV1326" s="12" t="s">
        <v>145</v>
      </c>
      <c r="AW1326" s="12" t="s">
        <v>33</v>
      </c>
      <c r="AX1326" s="12" t="s">
        <v>77</v>
      </c>
      <c r="AY1326" s="147" t="s">
        <v>136</v>
      </c>
    </row>
    <row r="1327" spans="2:51" s="15" customFormat="1" ht="11.25">
      <c r="B1327" s="176"/>
      <c r="D1327" s="146" t="s">
        <v>147</v>
      </c>
      <c r="E1327" s="177" t="s">
        <v>1</v>
      </c>
      <c r="F1327" s="178" t="s">
        <v>167</v>
      </c>
      <c r="H1327" s="179">
        <v>25.52</v>
      </c>
      <c r="I1327" s="180"/>
      <c r="L1327" s="176"/>
      <c r="M1327" s="181"/>
      <c r="T1327" s="182"/>
      <c r="AT1327" s="177" t="s">
        <v>147</v>
      </c>
      <c r="AU1327" s="177" t="s">
        <v>145</v>
      </c>
      <c r="AV1327" s="15" t="s">
        <v>137</v>
      </c>
      <c r="AW1327" s="15" t="s">
        <v>33</v>
      </c>
      <c r="AX1327" s="15" t="s">
        <v>77</v>
      </c>
      <c r="AY1327" s="177" t="s">
        <v>136</v>
      </c>
    </row>
    <row r="1328" spans="2:51" s="13" customFormat="1" ht="11.25">
      <c r="B1328" s="153"/>
      <c r="D1328" s="146" t="s">
        <v>147</v>
      </c>
      <c r="E1328" s="154" t="s">
        <v>1</v>
      </c>
      <c r="F1328" s="155" t="s">
        <v>150</v>
      </c>
      <c r="H1328" s="156">
        <v>51.82</v>
      </c>
      <c r="I1328" s="157"/>
      <c r="L1328" s="153"/>
      <c r="M1328" s="158"/>
      <c r="T1328" s="159"/>
      <c r="AT1328" s="154" t="s">
        <v>147</v>
      </c>
      <c r="AU1328" s="154" t="s">
        <v>145</v>
      </c>
      <c r="AV1328" s="13" t="s">
        <v>144</v>
      </c>
      <c r="AW1328" s="13" t="s">
        <v>33</v>
      </c>
      <c r="AX1328" s="13" t="s">
        <v>85</v>
      </c>
      <c r="AY1328" s="154" t="s">
        <v>136</v>
      </c>
    </row>
    <row r="1329" spans="2:65" s="1" customFormat="1" ht="16.5" customHeight="1">
      <c r="B1329" s="32"/>
      <c r="C1329" s="132" t="s">
        <v>1314</v>
      </c>
      <c r="D1329" s="132" t="s">
        <v>139</v>
      </c>
      <c r="E1329" s="133" t="s">
        <v>1315</v>
      </c>
      <c r="F1329" s="134" t="s">
        <v>1316</v>
      </c>
      <c r="G1329" s="135" t="s">
        <v>196</v>
      </c>
      <c r="H1329" s="136">
        <v>45.22</v>
      </c>
      <c r="I1329" s="137"/>
      <c r="J1329" s="138">
        <f>ROUND(I1329*H1329,2)</f>
        <v>0</v>
      </c>
      <c r="K1329" s="134" t="s">
        <v>143</v>
      </c>
      <c r="L1329" s="32"/>
      <c r="M1329" s="139" t="s">
        <v>1</v>
      </c>
      <c r="N1329" s="140" t="s">
        <v>43</v>
      </c>
      <c r="P1329" s="141">
        <f>O1329*H1329</f>
        <v>0</v>
      </c>
      <c r="Q1329" s="141">
        <v>1.0000000000000001E-5</v>
      </c>
      <c r="R1329" s="141">
        <f>Q1329*H1329</f>
        <v>4.5220000000000004E-4</v>
      </c>
      <c r="S1329" s="141">
        <v>0</v>
      </c>
      <c r="T1329" s="142">
        <f>S1329*H1329</f>
        <v>0</v>
      </c>
      <c r="AR1329" s="143" t="s">
        <v>283</v>
      </c>
      <c r="AT1329" s="143" t="s">
        <v>139</v>
      </c>
      <c r="AU1329" s="143" t="s">
        <v>145</v>
      </c>
      <c r="AY1329" s="17" t="s">
        <v>136</v>
      </c>
      <c r="BE1329" s="144">
        <f>IF(N1329="základní",J1329,0)</f>
        <v>0</v>
      </c>
      <c r="BF1329" s="144">
        <f>IF(N1329="snížená",J1329,0)</f>
        <v>0</v>
      </c>
      <c r="BG1329" s="144">
        <f>IF(N1329="zákl. přenesená",J1329,0)</f>
        <v>0</v>
      </c>
      <c r="BH1329" s="144">
        <f>IF(N1329="sníž. přenesená",J1329,0)</f>
        <v>0</v>
      </c>
      <c r="BI1329" s="144">
        <f>IF(N1329="nulová",J1329,0)</f>
        <v>0</v>
      </c>
      <c r="BJ1329" s="17" t="s">
        <v>145</v>
      </c>
      <c r="BK1329" s="144">
        <f>ROUND(I1329*H1329,2)</f>
        <v>0</v>
      </c>
      <c r="BL1329" s="17" t="s">
        <v>283</v>
      </c>
      <c r="BM1329" s="143" t="s">
        <v>1317</v>
      </c>
    </row>
    <row r="1330" spans="2:65" s="14" customFormat="1" ht="11.25">
      <c r="B1330" s="170"/>
      <c r="D1330" s="146" t="s">
        <v>147</v>
      </c>
      <c r="E1330" s="171" t="s">
        <v>1</v>
      </c>
      <c r="F1330" s="172" t="s">
        <v>1264</v>
      </c>
      <c r="H1330" s="171" t="s">
        <v>1</v>
      </c>
      <c r="I1330" s="173"/>
      <c r="L1330" s="170"/>
      <c r="M1330" s="174"/>
      <c r="T1330" s="175"/>
      <c r="AT1330" s="171" t="s">
        <v>147</v>
      </c>
      <c r="AU1330" s="171" t="s">
        <v>145</v>
      </c>
      <c r="AV1330" s="14" t="s">
        <v>85</v>
      </c>
      <c r="AW1330" s="14" t="s">
        <v>33</v>
      </c>
      <c r="AX1330" s="14" t="s">
        <v>77</v>
      </c>
      <c r="AY1330" s="171" t="s">
        <v>136</v>
      </c>
    </row>
    <row r="1331" spans="2:65" s="12" customFormat="1" ht="11.25">
      <c r="B1331" s="145"/>
      <c r="D1331" s="146" t="s">
        <v>147</v>
      </c>
      <c r="E1331" s="147" t="s">
        <v>1</v>
      </c>
      <c r="F1331" s="148" t="s">
        <v>1318</v>
      </c>
      <c r="H1331" s="149">
        <v>6.18</v>
      </c>
      <c r="I1331" s="150"/>
      <c r="L1331" s="145"/>
      <c r="M1331" s="151"/>
      <c r="T1331" s="152"/>
      <c r="AT1331" s="147" t="s">
        <v>147</v>
      </c>
      <c r="AU1331" s="147" t="s">
        <v>145</v>
      </c>
      <c r="AV1331" s="12" t="s">
        <v>145</v>
      </c>
      <c r="AW1331" s="12" t="s">
        <v>33</v>
      </c>
      <c r="AX1331" s="12" t="s">
        <v>77</v>
      </c>
      <c r="AY1331" s="147" t="s">
        <v>136</v>
      </c>
    </row>
    <row r="1332" spans="2:65" s="14" customFormat="1" ht="11.25">
      <c r="B1332" s="170"/>
      <c r="D1332" s="146" t="s">
        <v>147</v>
      </c>
      <c r="E1332" s="171" t="s">
        <v>1</v>
      </c>
      <c r="F1332" s="172" t="s">
        <v>1266</v>
      </c>
      <c r="H1332" s="171" t="s">
        <v>1</v>
      </c>
      <c r="I1332" s="173"/>
      <c r="L1332" s="170"/>
      <c r="M1332" s="174"/>
      <c r="T1332" s="175"/>
      <c r="AT1332" s="171" t="s">
        <v>147</v>
      </c>
      <c r="AU1332" s="171" t="s">
        <v>145</v>
      </c>
      <c r="AV1332" s="14" t="s">
        <v>85</v>
      </c>
      <c r="AW1332" s="14" t="s">
        <v>33</v>
      </c>
      <c r="AX1332" s="14" t="s">
        <v>77</v>
      </c>
      <c r="AY1332" s="171" t="s">
        <v>136</v>
      </c>
    </row>
    <row r="1333" spans="2:65" s="12" customFormat="1" ht="11.25">
      <c r="B1333" s="145"/>
      <c r="D1333" s="146" t="s">
        <v>147</v>
      </c>
      <c r="E1333" s="147" t="s">
        <v>1</v>
      </c>
      <c r="F1333" s="148" t="s">
        <v>1319</v>
      </c>
      <c r="H1333" s="149">
        <v>6.72</v>
      </c>
      <c r="I1333" s="150"/>
      <c r="L1333" s="145"/>
      <c r="M1333" s="151"/>
      <c r="T1333" s="152"/>
      <c r="AT1333" s="147" t="s">
        <v>147</v>
      </c>
      <c r="AU1333" s="147" t="s">
        <v>145</v>
      </c>
      <c r="AV1333" s="12" t="s">
        <v>145</v>
      </c>
      <c r="AW1333" s="12" t="s">
        <v>33</v>
      </c>
      <c r="AX1333" s="12" t="s">
        <v>77</v>
      </c>
      <c r="AY1333" s="147" t="s">
        <v>136</v>
      </c>
    </row>
    <row r="1334" spans="2:65" s="14" customFormat="1" ht="11.25">
      <c r="B1334" s="170"/>
      <c r="D1334" s="146" t="s">
        <v>147</v>
      </c>
      <c r="E1334" s="171" t="s">
        <v>1</v>
      </c>
      <c r="F1334" s="172" t="s">
        <v>1253</v>
      </c>
      <c r="H1334" s="171" t="s">
        <v>1</v>
      </c>
      <c r="I1334" s="173"/>
      <c r="L1334" s="170"/>
      <c r="M1334" s="174"/>
      <c r="T1334" s="175"/>
      <c r="AT1334" s="171" t="s">
        <v>147</v>
      </c>
      <c r="AU1334" s="171" t="s">
        <v>145</v>
      </c>
      <c r="AV1334" s="14" t="s">
        <v>85</v>
      </c>
      <c r="AW1334" s="14" t="s">
        <v>33</v>
      </c>
      <c r="AX1334" s="14" t="s">
        <v>77</v>
      </c>
      <c r="AY1334" s="171" t="s">
        <v>136</v>
      </c>
    </row>
    <row r="1335" spans="2:65" s="12" customFormat="1" ht="11.25">
      <c r="B1335" s="145"/>
      <c r="D1335" s="146" t="s">
        <v>147</v>
      </c>
      <c r="E1335" s="147" t="s">
        <v>1</v>
      </c>
      <c r="F1335" s="148" t="s">
        <v>1320</v>
      </c>
      <c r="H1335" s="149">
        <v>6.02</v>
      </c>
      <c r="I1335" s="150"/>
      <c r="L1335" s="145"/>
      <c r="M1335" s="151"/>
      <c r="T1335" s="152"/>
      <c r="AT1335" s="147" t="s">
        <v>147</v>
      </c>
      <c r="AU1335" s="147" t="s">
        <v>145</v>
      </c>
      <c r="AV1335" s="12" t="s">
        <v>145</v>
      </c>
      <c r="AW1335" s="12" t="s">
        <v>33</v>
      </c>
      <c r="AX1335" s="12" t="s">
        <v>77</v>
      </c>
      <c r="AY1335" s="147" t="s">
        <v>136</v>
      </c>
    </row>
    <row r="1336" spans="2:65" s="14" customFormat="1" ht="11.25">
      <c r="B1336" s="170"/>
      <c r="D1336" s="146" t="s">
        <v>147</v>
      </c>
      <c r="E1336" s="171" t="s">
        <v>1</v>
      </c>
      <c r="F1336" s="172" t="s">
        <v>1308</v>
      </c>
      <c r="H1336" s="171" t="s">
        <v>1</v>
      </c>
      <c r="I1336" s="173"/>
      <c r="L1336" s="170"/>
      <c r="M1336" s="174"/>
      <c r="T1336" s="175"/>
      <c r="AT1336" s="171" t="s">
        <v>147</v>
      </c>
      <c r="AU1336" s="171" t="s">
        <v>145</v>
      </c>
      <c r="AV1336" s="14" t="s">
        <v>85</v>
      </c>
      <c r="AW1336" s="14" t="s">
        <v>33</v>
      </c>
      <c r="AX1336" s="14" t="s">
        <v>77</v>
      </c>
      <c r="AY1336" s="171" t="s">
        <v>136</v>
      </c>
    </row>
    <row r="1337" spans="2:65" s="12" customFormat="1" ht="11.25">
      <c r="B1337" s="145"/>
      <c r="D1337" s="146" t="s">
        <v>147</v>
      </c>
      <c r="E1337" s="147" t="s">
        <v>1</v>
      </c>
      <c r="F1337" s="148" t="s">
        <v>1321</v>
      </c>
      <c r="H1337" s="149">
        <v>4.08</v>
      </c>
      <c r="I1337" s="150"/>
      <c r="L1337" s="145"/>
      <c r="M1337" s="151"/>
      <c r="T1337" s="152"/>
      <c r="AT1337" s="147" t="s">
        <v>147</v>
      </c>
      <c r="AU1337" s="147" t="s">
        <v>145</v>
      </c>
      <c r="AV1337" s="12" t="s">
        <v>145</v>
      </c>
      <c r="AW1337" s="12" t="s">
        <v>33</v>
      </c>
      <c r="AX1337" s="12" t="s">
        <v>77</v>
      </c>
      <c r="AY1337" s="147" t="s">
        <v>136</v>
      </c>
    </row>
    <row r="1338" spans="2:65" s="15" customFormat="1" ht="11.25">
      <c r="B1338" s="176"/>
      <c r="D1338" s="146" t="s">
        <v>147</v>
      </c>
      <c r="E1338" s="177" t="s">
        <v>1</v>
      </c>
      <c r="F1338" s="178" t="s">
        <v>167</v>
      </c>
      <c r="H1338" s="179">
        <v>23</v>
      </c>
      <c r="I1338" s="180"/>
      <c r="L1338" s="176"/>
      <c r="M1338" s="181"/>
      <c r="T1338" s="182"/>
      <c r="AT1338" s="177" t="s">
        <v>147</v>
      </c>
      <c r="AU1338" s="177" t="s">
        <v>145</v>
      </c>
      <c r="AV1338" s="15" t="s">
        <v>137</v>
      </c>
      <c r="AW1338" s="15" t="s">
        <v>33</v>
      </c>
      <c r="AX1338" s="15" t="s">
        <v>77</v>
      </c>
      <c r="AY1338" s="177" t="s">
        <v>136</v>
      </c>
    </row>
    <row r="1339" spans="2:65" s="14" customFormat="1" ht="11.25">
      <c r="B1339" s="170"/>
      <c r="D1339" s="146" t="s">
        <v>147</v>
      </c>
      <c r="E1339" s="171" t="s">
        <v>1</v>
      </c>
      <c r="F1339" s="172" t="s">
        <v>1271</v>
      </c>
      <c r="H1339" s="171" t="s">
        <v>1</v>
      </c>
      <c r="I1339" s="173"/>
      <c r="L1339" s="170"/>
      <c r="M1339" s="174"/>
      <c r="T1339" s="175"/>
      <c r="AT1339" s="171" t="s">
        <v>147</v>
      </c>
      <c r="AU1339" s="171" t="s">
        <v>145</v>
      </c>
      <c r="AV1339" s="14" t="s">
        <v>85</v>
      </c>
      <c r="AW1339" s="14" t="s">
        <v>33</v>
      </c>
      <c r="AX1339" s="14" t="s">
        <v>77</v>
      </c>
      <c r="AY1339" s="171" t="s">
        <v>136</v>
      </c>
    </row>
    <row r="1340" spans="2:65" s="12" customFormat="1" ht="11.25">
      <c r="B1340" s="145"/>
      <c r="D1340" s="146" t="s">
        <v>147</v>
      </c>
      <c r="E1340" s="147" t="s">
        <v>1</v>
      </c>
      <c r="F1340" s="148" t="s">
        <v>1322</v>
      </c>
      <c r="H1340" s="149">
        <v>6.24</v>
      </c>
      <c r="I1340" s="150"/>
      <c r="L1340" s="145"/>
      <c r="M1340" s="151"/>
      <c r="T1340" s="152"/>
      <c r="AT1340" s="147" t="s">
        <v>147</v>
      </c>
      <c r="AU1340" s="147" t="s">
        <v>145</v>
      </c>
      <c r="AV1340" s="12" t="s">
        <v>145</v>
      </c>
      <c r="AW1340" s="12" t="s">
        <v>33</v>
      </c>
      <c r="AX1340" s="12" t="s">
        <v>77</v>
      </c>
      <c r="AY1340" s="147" t="s">
        <v>136</v>
      </c>
    </row>
    <row r="1341" spans="2:65" s="14" customFormat="1" ht="11.25">
      <c r="B1341" s="170"/>
      <c r="D1341" s="146" t="s">
        <v>147</v>
      </c>
      <c r="E1341" s="171" t="s">
        <v>1</v>
      </c>
      <c r="F1341" s="172" t="s">
        <v>1273</v>
      </c>
      <c r="H1341" s="171" t="s">
        <v>1</v>
      </c>
      <c r="I1341" s="173"/>
      <c r="L1341" s="170"/>
      <c r="M1341" s="174"/>
      <c r="T1341" s="175"/>
      <c r="AT1341" s="171" t="s">
        <v>147</v>
      </c>
      <c r="AU1341" s="171" t="s">
        <v>145</v>
      </c>
      <c r="AV1341" s="14" t="s">
        <v>85</v>
      </c>
      <c r="AW1341" s="14" t="s">
        <v>33</v>
      </c>
      <c r="AX1341" s="14" t="s">
        <v>77</v>
      </c>
      <c r="AY1341" s="171" t="s">
        <v>136</v>
      </c>
    </row>
    <row r="1342" spans="2:65" s="12" customFormat="1" ht="11.25">
      <c r="B1342" s="145"/>
      <c r="D1342" s="146" t="s">
        <v>147</v>
      </c>
      <c r="E1342" s="147" t="s">
        <v>1</v>
      </c>
      <c r="F1342" s="148" t="s">
        <v>1323</v>
      </c>
      <c r="H1342" s="149">
        <v>5.64</v>
      </c>
      <c r="I1342" s="150"/>
      <c r="L1342" s="145"/>
      <c r="M1342" s="151"/>
      <c r="T1342" s="152"/>
      <c r="AT1342" s="147" t="s">
        <v>147</v>
      </c>
      <c r="AU1342" s="147" t="s">
        <v>145</v>
      </c>
      <c r="AV1342" s="12" t="s">
        <v>145</v>
      </c>
      <c r="AW1342" s="12" t="s">
        <v>33</v>
      </c>
      <c r="AX1342" s="12" t="s">
        <v>77</v>
      </c>
      <c r="AY1342" s="147" t="s">
        <v>136</v>
      </c>
    </row>
    <row r="1343" spans="2:65" s="14" customFormat="1" ht="11.25">
      <c r="B1343" s="170"/>
      <c r="D1343" s="146" t="s">
        <v>147</v>
      </c>
      <c r="E1343" s="171" t="s">
        <v>1</v>
      </c>
      <c r="F1343" s="172" t="s">
        <v>1275</v>
      </c>
      <c r="H1343" s="171" t="s">
        <v>1</v>
      </c>
      <c r="I1343" s="173"/>
      <c r="L1343" s="170"/>
      <c r="M1343" s="174"/>
      <c r="T1343" s="175"/>
      <c r="AT1343" s="171" t="s">
        <v>147</v>
      </c>
      <c r="AU1343" s="171" t="s">
        <v>145</v>
      </c>
      <c r="AV1343" s="14" t="s">
        <v>85</v>
      </c>
      <c r="AW1343" s="14" t="s">
        <v>33</v>
      </c>
      <c r="AX1343" s="14" t="s">
        <v>77</v>
      </c>
      <c r="AY1343" s="171" t="s">
        <v>136</v>
      </c>
    </row>
    <row r="1344" spans="2:65" s="12" customFormat="1" ht="11.25">
      <c r="B1344" s="145"/>
      <c r="D1344" s="146" t="s">
        <v>147</v>
      </c>
      <c r="E1344" s="147" t="s">
        <v>1</v>
      </c>
      <c r="F1344" s="148" t="s">
        <v>1324</v>
      </c>
      <c r="H1344" s="149">
        <v>5.96</v>
      </c>
      <c r="I1344" s="150"/>
      <c r="L1344" s="145"/>
      <c r="M1344" s="151"/>
      <c r="T1344" s="152"/>
      <c r="AT1344" s="147" t="s">
        <v>147</v>
      </c>
      <c r="AU1344" s="147" t="s">
        <v>145</v>
      </c>
      <c r="AV1344" s="12" t="s">
        <v>145</v>
      </c>
      <c r="AW1344" s="12" t="s">
        <v>33</v>
      </c>
      <c r="AX1344" s="12" t="s">
        <v>77</v>
      </c>
      <c r="AY1344" s="147" t="s">
        <v>136</v>
      </c>
    </row>
    <row r="1345" spans="2:65" s="14" customFormat="1" ht="11.25">
      <c r="B1345" s="170"/>
      <c r="D1345" s="146" t="s">
        <v>147</v>
      </c>
      <c r="E1345" s="171" t="s">
        <v>1</v>
      </c>
      <c r="F1345" s="172" t="s">
        <v>1277</v>
      </c>
      <c r="H1345" s="171" t="s">
        <v>1</v>
      </c>
      <c r="I1345" s="173"/>
      <c r="L1345" s="170"/>
      <c r="M1345" s="174"/>
      <c r="T1345" s="175"/>
      <c r="AT1345" s="171" t="s">
        <v>147</v>
      </c>
      <c r="AU1345" s="171" t="s">
        <v>145</v>
      </c>
      <c r="AV1345" s="14" t="s">
        <v>85</v>
      </c>
      <c r="AW1345" s="14" t="s">
        <v>33</v>
      </c>
      <c r="AX1345" s="14" t="s">
        <v>77</v>
      </c>
      <c r="AY1345" s="171" t="s">
        <v>136</v>
      </c>
    </row>
    <row r="1346" spans="2:65" s="12" customFormat="1" ht="11.25">
      <c r="B1346" s="145"/>
      <c r="D1346" s="146" t="s">
        <v>147</v>
      </c>
      <c r="E1346" s="147" t="s">
        <v>1</v>
      </c>
      <c r="F1346" s="148" t="s">
        <v>1325</v>
      </c>
      <c r="H1346" s="149">
        <v>4.38</v>
      </c>
      <c r="I1346" s="150"/>
      <c r="L1346" s="145"/>
      <c r="M1346" s="151"/>
      <c r="T1346" s="152"/>
      <c r="AT1346" s="147" t="s">
        <v>147</v>
      </c>
      <c r="AU1346" s="147" t="s">
        <v>145</v>
      </c>
      <c r="AV1346" s="12" t="s">
        <v>145</v>
      </c>
      <c r="AW1346" s="12" t="s">
        <v>33</v>
      </c>
      <c r="AX1346" s="12" t="s">
        <v>77</v>
      </c>
      <c r="AY1346" s="147" t="s">
        <v>136</v>
      </c>
    </row>
    <row r="1347" spans="2:65" s="15" customFormat="1" ht="11.25">
      <c r="B1347" s="176"/>
      <c r="D1347" s="146" t="s">
        <v>147</v>
      </c>
      <c r="E1347" s="177" t="s">
        <v>1</v>
      </c>
      <c r="F1347" s="178" t="s">
        <v>167</v>
      </c>
      <c r="H1347" s="179">
        <v>22.22</v>
      </c>
      <c r="I1347" s="180"/>
      <c r="L1347" s="176"/>
      <c r="M1347" s="181"/>
      <c r="T1347" s="182"/>
      <c r="AT1347" s="177" t="s">
        <v>147</v>
      </c>
      <c r="AU1347" s="177" t="s">
        <v>145</v>
      </c>
      <c r="AV1347" s="15" t="s">
        <v>137</v>
      </c>
      <c r="AW1347" s="15" t="s">
        <v>33</v>
      </c>
      <c r="AX1347" s="15" t="s">
        <v>77</v>
      </c>
      <c r="AY1347" s="177" t="s">
        <v>136</v>
      </c>
    </row>
    <row r="1348" spans="2:65" s="13" customFormat="1" ht="11.25">
      <c r="B1348" s="153"/>
      <c r="D1348" s="146" t="s">
        <v>147</v>
      </c>
      <c r="E1348" s="154" t="s">
        <v>1</v>
      </c>
      <c r="F1348" s="155" t="s">
        <v>150</v>
      </c>
      <c r="H1348" s="156">
        <v>45.22</v>
      </c>
      <c r="I1348" s="157"/>
      <c r="L1348" s="153"/>
      <c r="M1348" s="158"/>
      <c r="T1348" s="159"/>
      <c r="AT1348" s="154" t="s">
        <v>147</v>
      </c>
      <c r="AU1348" s="154" t="s">
        <v>145</v>
      </c>
      <c r="AV1348" s="13" t="s">
        <v>144</v>
      </c>
      <c r="AW1348" s="13" t="s">
        <v>33</v>
      </c>
      <c r="AX1348" s="13" t="s">
        <v>85</v>
      </c>
      <c r="AY1348" s="154" t="s">
        <v>136</v>
      </c>
    </row>
    <row r="1349" spans="2:65" s="1" customFormat="1" ht="16.5" customHeight="1">
      <c r="B1349" s="32"/>
      <c r="C1349" s="160" t="s">
        <v>1326</v>
      </c>
      <c r="D1349" s="160" t="s">
        <v>151</v>
      </c>
      <c r="E1349" s="161" t="s">
        <v>1327</v>
      </c>
      <c r="F1349" s="162" t="s">
        <v>1328</v>
      </c>
      <c r="G1349" s="163" t="s">
        <v>196</v>
      </c>
      <c r="H1349" s="164">
        <v>46.124000000000002</v>
      </c>
      <c r="I1349" s="165"/>
      <c r="J1349" s="166">
        <f>ROUND(I1349*H1349,2)</f>
        <v>0</v>
      </c>
      <c r="K1349" s="162" t="s">
        <v>1</v>
      </c>
      <c r="L1349" s="167"/>
      <c r="M1349" s="168" t="s">
        <v>1</v>
      </c>
      <c r="N1349" s="169" t="s">
        <v>43</v>
      </c>
      <c r="P1349" s="141">
        <f>O1349*H1349</f>
        <v>0</v>
      </c>
      <c r="Q1349" s="141">
        <v>2.2000000000000001E-4</v>
      </c>
      <c r="R1349" s="141">
        <f>Q1349*H1349</f>
        <v>1.0147280000000002E-2</v>
      </c>
      <c r="S1349" s="141">
        <v>0</v>
      </c>
      <c r="T1349" s="142">
        <f>S1349*H1349</f>
        <v>0</v>
      </c>
      <c r="AR1349" s="143" t="s">
        <v>473</v>
      </c>
      <c r="AT1349" s="143" t="s">
        <v>151</v>
      </c>
      <c r="AU1349" s="143" t="s">
        <v>145</v>
      </c>
      <c r="AY1349" s="17" t="s">
        <v>136</v>
      </c>
      <c r="BE1349" s="144">
        <f>IF(N1349="základní",J1349,0)</f>
        <v>0</v>
      </c>
      <c r="BF1349" s="144">
        <f>IF(N1349="snížená",J1349,0)</f>
        <v>0</v>
      </c>
      <c r="BG1349" s="144">
        <f>IF(N1349="zákl. přenesená",J1349,0)</f>
        <v>0</v>
      </c>
      <c r="BH1349" s="144">
        <f>IF(N1349="sníž. přenesená",J1349,0)</f>
        <v>0</v>
      </c>
      <c r="BI1349" s="144">
        <f>IF(N1349="nulová",J1349,0)</f>
        <v>0</v>
      </c>
      <c r="BJ1349" s="17" t="s">
        <v>145</v>
      </c>
      <c r="BK1349" s="144">
        <f>ROUND(I1349*H1349,2)</f>
        <v>0</v>
      </c>
      <c r="BL1349" s="17" t="s">
        <v>283</v>
      </c>
      <c r="BM1349" s="143" t="s">
        <v>1329</v>
      </c>
    </row>
    <row r="1350" spans="2:65" s="12" customFormat="1" ht="11.25">
      <c r="B1350" s="145"/>
      <c r="D1350" s="146" t="s">
        <v>147</v>
      </c>
      <c r="F1350" s="148" t="s">
        <v>1330</v>
      </c>
      <c r="H1350" s="149">
        <v>46.124000000000002</v>
      </c>
      <c r="I1350" s="150"/>
      <c r="L1350" s="145"/>
      <c r="M1350" s="151"/>
      <c r="T1350" s="152"/>
      <c r="AT1350" s="147" t="s">
        <v>147</v>
      </c>
      <c r="AU1350" s="147" t="s">
        <v>145</v>
      </c>
      <c r="AV1350" s="12" t="s">
        <v>145</v>
      </c>
      <c r="AW1350" s="12" t="s">
        <v>4</v>
      </c>
      <c r="AX1350" s="12" t="s">
        <v>85</v>
      </c>
      <c r="AY1350" s="147" t="s">
        <v>136</v>
      </c>
    </row>
    <row r="1351" spans="2:65" s="1" customFormat="1" ht="16.5" customHeight="1">
      <c r="B1351" s="32"/>
      <c r="C1351" s="132" t="s">
        <v>1331</v>
      </c>
      <c r="D1351" s="132" t="s">
        <v>139</v>
      </c>
      <c r="E1351" s="133" t="s">
        <v>1332</v>
      </c>
      <c r="F1351" s="134" t="s">
        <v>1333</v>
      </c>
      <c r="G1351" s="135" t="s">
        <v>196</v>
      </c>
      <c r="H1351" s="136">
        <v>24.4</v>
      </c>
      <c r="I1351" s="137"/>
      <c r="J1351" s="138">
        <f>ROUND(I1351*H1351,2)</f>
        <v>0</v>
      </c>
      <c r="K1351" s="134" t="s">
        <v>143</v>
      </c>
      <c r="L1351" s="32"/>
      <c r="M1351" s="139" t="s">
        <v>1</v>
      </c>
      <c r="N1351" s="140" t="s">
        <v>43</v>
      </c>
      <c r="P1351" s="141">
        <f>O1351*H1351</f>
        <v>0</v>
      </c>
      <c r="Q1351" s="141">
        <v>0</v>
      </c>
      <c r="R1351" s="141">
        <f>Q1351*H1351</f>
        <v>0</v>
      </c>
      <c r="S1351" s="141">
        <v>0</v>
      </c>
      <c r="T1351" s="142">
        <f>S1351*H1351</f>
        <v>0</v>
      </c>
      <c r="AR1351" s="143" t="s">
        <v>283</v>
      </c>
      <c r="AT1351" s="143" t="s">
        <v>139</v>
      </c>
      <c r="AU1351" s="143" t="s">
        <v>145</v>
      </c>
      <c r="AY1351" s="17" t="s">
        <v>136</v>
      </c>
      <c r="BE1351" s="144">
        <f>IF(N1351="základní",J1351,0)</f>
        <v>0</v>
      </c>
      <c r="BF1351" s="144">
        <f>IF(N1351="snížená",J1351,0)</f>
        <v>0</v>
      </c>
      <c r="BG1351" s="144">
        <f>IF(N1351="zákl. přenesená",J1351,0)</f>
        <v>0</v>
      </c>
      <c r="BH1351" s="144">
        <f>IF(N1351="sníž. přenesená",J1351,0)</f>
        <v>0</v>
      </c>
      <c r="BI1351" s="144">
        <f>IF(N1351="nulová",J1351,0)</f>
        <v>0</v>
      </c>
      <c r="BJ1351" s="17" t="s">
        <v>145</v>
      </c>
      <c r="BK1351" s="144">
        <f>ROUND(I1351*H1351,2)</f>
        <v>0</v>
      </c>
      <c r="BL1351" s="17" t="s">
        <v>283</v>
      </c>
      <c r="BM1351" s="143" t="s">
        <v>1334</v>
      </c>
    </row>
    <row r="1352" spans="2:65" s="14" customFormat="1" ht="11.25">
      <c r="B1352" s="170"/>
      <c r="D1352" s="146" t="s">
        <v>147</v>
      </c>
      <c r="E1352" s="171" t="s">
        <v>1</v>
      </c>
      <c r="F1352" s="172" t="s">
        <v>1335</v>
      </c>
      <c r="H1352" s="171" t="s">
        <v>1</v>
      </c>
      <c r="I1352" s="173"/>
      <c r="L1352" s="170"/>
      <c r="M1352" s="174"/>
      <c r="T1352" s="175"/>
      <c r="AT1352" s="171" t="s">
        <v>147</v>
      </c>
      <c r="AU1352" s="171" t="s">
        <v>145</v>
      </c>
      <c r="AV1352" s="14" t="s">
        <v>85</v>
      </c>
      <c r="AW1352" s="14" t="s">
        <v>33</v>
      </c>
      <c r="AX1352" s="14" t="s">
        <v>77</v>
      </c>
      <c r="AY1352" s="171" t="s">
        <v>136</v>
      </c>
    </row>
    <row r="1353" spans="2:65" s="12" customFormat="1" ht="11.25">
      <c r="B1353" s="145"/>
      <c r="D1353" s="146" t="s">
        <v>147</v>
      </c>
      <c r="E1353" s="147" t="s">
        <v>1</v>
      </c>
      <c r="F1353" s="148" t="s">
        <v>1336</v>
      </c>
      <c r="H1353" s="149">
        <v>2.8</v>
      </c>
      <c r="I1353" s="150"/>
      <c r="L1353" s="145"/>
      <c r="M1353" s="151"/>
      <c r="T1353" s="152"/>
      <c r="AT1353" s="147" t="s">
        <v>147</v>
      </c>
      <c r="AU1353" s="147" t="s">
        <v>145</v>
      </c>
      <c r="AV1353" s="12" t="s">
        <v>145</v>
      </c>
      <c r="AW1353" s="12" t="s">
        <v>33</v>
      </c>
      <c r="AX1353" s="12" t="s">
        <v>77</v>
      </c>
      <c r="AY1353" s="147" t="s">
        <v>136</v>
      </c>
    </row>
    <row r="1354" spans="2:65" s="14" customFormat="1" ht="11.25">
      <c r="B1354" s="170"/>
      <c r="D1354" s="146" t="s">
        <v>147</v>
      </c>
      <c r="E1354" s="171" t="s">
        <v>1</v>
      </c>
      <c r="F1354" s="172" t="s">
        <v>1266</v>
      </c>
      <c r="H1354" s="171" t="s">
        <v>1</v>
      </c>
      <c r="I1354" s="173"/>
      <c r="L1354" s="170"/>
      <c r="M1354" s="174"/>
      <c r="T1354" s="175"/>
      <c r="AT1354" s="171" t="s">
        <v>147</v>
      </c>
      <c r="AU1354" s="171" t="s">
        <v>145</v>
      </c>
      <c r="AV1354" s="14" t="s">
        <v>85</v>
      </c>
      <c r="AW1354" s="14" t="s">
        <v>33</v>
      </c>
      <c r="AX1354" s="14" t="s">
        <v>77</v>
      </c>
      <c r="AY1354" s="171" t="s">
        <v>136</v>
      </c>
    </row>
    <row r="1355" spans="2:65" s="12" customFormat="1" ht="11.25">
      <c r="B1355" s="145"/>
      <c r="D1355" s="146" t="s">
        <v>147</v>
      </c>
      <c r="E1355" s="147" t="s">
        <v>1</v>
      </c>
      <c r="F1355" s="148" t="s">
        <v>1336</v>
      </c>
      <c r="H1355" s="149">
        <v>2.8</v>
      </c>
      <c r="I1355" s="150"/>
      <c r="L1355" s="145"/>
      <c r="M1355" s="151"/>
      <c r="T1355" s="152"/>
      <c r="AT1355" s="147" t="s">
        <v>147</v>
      </c>
      <c r="AU1355" s="147" t="s">
        <v>145</v>
      </c>
      <c r="AV1355" s="12" t="s">
        <v>145</v>
      </c>
      <c r="AW1355" s="12" t="s">
        <v>33</v>
      </c>
      <c r="AX1355" s="12" t="s">
        <v>77</v>
      </c>
      <c r="AY1355" s="147" t="s">
        <v>136</v>
      </c>
    </row>
    <row r="1356" spans="2:65" s="14" customFormat="1" ht="11.25">
      <c r="B1356" s="170"/>
      <c r="D1356" s="146" t="s">
        <v>147</v>
      </c>
      <c r="E1356" s="171" t="s">
        <v>1</v>
      </c>
      <c r="F1356" s="172" t="s">
        <v>1337</v>
      </c>
      <c r="H1356" s="171" t="s">
        <v>1</v>
      </c>
      <c r="I1356" s="173"/>
      <c r="L1356" s="170"/>
      <c r="M1356" s="174"/>
      <c r="T1356" s="175"/>
      <c r="AT1356" s="171" t="s">
        <v>147</v>
      </c>
      <c r="AU1356" s="171" t="s">
        <v>145</v>
      </c>
      <c r="AV1356" s="14" t="s">
        <v>85</v>
      </c>
      <c r="AW1356" s="14" t="s">
        <v>33</v>
      </c>
      <c r="AX1356" s="14" t="s">
        <v>77</v>
      </c>
      <c r="AY1356" s="171" t="s">
        <v>136</v>
      </c>
    </row>
    <row r="1357" spans="2:65" s="12" customFormat="1" ht="11.25">
      <c r="B1357" s="145"/>
      <c r="D1357" s="146" t="s">
        <v>147</v>
      </c>
      <c r="E1357" s="147" t="s">
        <v>1</v>
      </c>
      <c r="F1357" s="148" t="s">
        <v>1338</v>
      </c>
      <c r="H1357" s="149">
        <v>3.1</v>
      </c>
      <c r="I1357" s="150"/>
      <c r="L1357" s="145"/>
      <c r="M1357" s="151"/>
      <c r="T1357" s="152"/>
      <c r="AT1357" s="147" t="s">
        <v>147</v>
      </c>
      <c r="AU1357" s="147" t="s">
        <v>145</v>
      </c>
      <c r="AV1357" s="12" t="s">
        <v>145</v>
      </c>
      <c r="AW1357" s="12" t="s">
        <v>33</v>
      </c>
      <c r="AX1357" s="12" t="s">
        <v>77</v>
      </c>
      <c r="AY1357" s="147" t="s">
        <v>136</v>
      </c>
    </row>
    <row r="1358" spans="2:65" s="14" customFormat="1" ht="11.25">
      <c r="B1358" s="170"/>
      <c r="D1358" s="146" t="s">
        <v>147</v>
      </c>
      <c r="E1358" s="171" t="s">
        <v>1</v>
      </c>
      <c r="F1358" s="172" t="s">
        <v>1339</v>
      </c>
      <c r="H1358" s="171" t="s">
        <v>1</v>
      </c>
      <c r="I1358" s="173"/>
      <c r="L1358" s="170"/>
      <c r="M1358" s="174"/>
      <c r="T1358" s="175"/>
      <c r="AT1358" s="171" t="s">
        <v>147</v>
      </c>
      <c r="AU1358" s="171" t="s">
        <v>145</v>
      </c>
      <c r="AV1358" s="14" t="s">
        <v>85</v>
      </c>
      <c r="AW1358" s="14" t="s">
        <v>33</v>
      </c>
      <c r="AX1358" s="14" t="s">
        <v>77</v>
      </c>
      <c r="AY1358" s="171" t="s">
        <v>136</v>
      </c>
    </row>
    <row r="1359" spans="2:65" s="12" customFormat="1" ht="11.25">
      <c r="B1359" s="145"/>
      <c r="D1359" s="146" t="s">
        <v>147</v>
      </c>
      <c r="E1359" s="147" t="s">
        <v>1</v>
      </c>
      <c r="F1359" s="148" t="s">
        <v>1340</v>
      </c>
      <c r="H1359" s="149">
        <v>3</v>
      </c>
      <c r="I1359" s="150"/>
      <c r="L1359" s="145"/>
      <c r="M1359" s="151"/>
      <c r="T1359" s="152"/>
      <c r="AT1359" s="147" t="s">
        <v>147</v>
      </c>
      <c r="AU1359" s="147" t="s">
        <v>145</v>
      </c>
      <c r="AV1359" s="12" t="s">
        <v>145</v>
      </c>
      <c r="AW1359" s="12" t="s">
        <v>33</v>
      </c>
      <c r="AX1359" s="12" t="s">
        <v>77</v>
      </c>
      <c r="AY1359" s="147" t="s">
        <v>136</v>
      </c>
    </row>
    <row r="1360" spans="2:65" s="15" customFormat="1" ht="11.25">
      <c r="B1360" s="176"/>
      <c r="D1360" s="146" t="s">
        <v>147</v>
      </c>
      <c r="E1360" s="177" t="s">
        <v>1</v>
      </c>
      <c r="F1360" s="178" t="s">
        <v>167</v>
      </c>
      <c r="H1360" s="179">
        <v>11.7</v>
      </c>
      <c r="I1360" s="180"/>
      <c r="L1360" s="176"/>
      <c r="M1360" s="181"/>
      <c r="T1360" s="182"/>
      <c r="AT1360" s="177" t="s">
        <v>147</v>
      </c>
      <c r="AU1360" s="177" t="s">
        <v>145</v>
      </c>
      <c r="AV1360" s="15" t="s">
        <v>137</v>
      </c>
      <c r="AW1360" s="15" t="s">
        <v>33</v>
      </c>
      <c r="AX1360" s="15" t="s">
        <v>77</v>
      </c>
      <c r="AY1360" s="177" t="s">
        <v>136</v>
      </c>
    </row>
    <row r="1361" spans="2:65" s="14" customFormat="1" ht="11.25">
      <c r="B1361" s="170"/>
      <c r="D1361" s="146" t="s">
        <v>147</v>
      </c>
      <c r="E1361" s="171" t="s">
        <v>1</v>
      </c>
      <c r="F1361" s="172" t="s">
        <v>1271</v>
      </c>
      <c r="H1361" s="171" t="s">
        <v>1</v>
      </c>
      <c r="I1361" s="173"/>
      <c r="L1361" s="170"/>
      <c r="M1361" s="174"/>
      <c r="T1361" s="175"/>
      <c r="AT1361" s="171" t="s">
        <v>147</v>
      </c>
      <c r="AU1361" s="171" t="s">
        <v>145</v>
      </c>
      <c r="AV1361" s="14" t="s">
        <v>85</v>
      </c>
      <c r="AW1361" s="14" t="s">
        <v>33</v>
      </c>
      <c r="AX1361" s="14" t="s">
        <v>77</v>
      </c>
      <c r="AY1361" s="171" t="s">
        <v>136</v>
      </c>
    </row>
    <row r="1362" spans="2:65" s="12" customFormat="1" ht="11.25">
      <c r="B1362" s="145"/>
      <c r="D1362" s="146" t="s">
        <v>147</v>
      </c>
      <c r="E1362" s="147" t="s">
        <v>1</v>
      </c>
      <c r="F1362" s="148" t="s">
        <v>1336</v>
      </c>
      <c r="H1362" s="149">
        <v>2.8</v>
      </c>
      <c r="I1362" s="150"/>
      <c r="L1362" s="145"/>
      <c r="M1362" s="151"/>
      <c r="T1362" s="152"/>
      <c r="AT1362" s="147" t="s">
        <v>147</v>
      </c>
      <c r="AU1362" s="147" t="s">
        <v>145</v>
      </c>
      <c r="AV1362" s="12" t="s">
        <v>145</v>
      </c>
      <c r="AW1362" s="12" t="s">
        <v>33</v>
      </c>
      <c r="AX1362" s="12" t="s">
        <v>77</v>
      </c>
      <c r="AY1362" s="147" t="s">
        <v>136</v>
      </c>
    </row>
    <row r="1363" spans="2:65" s="14" customFormat="1" ht="11.25">
      <c r="B1363" s="170"/>
      <c r="D1363" s="146" t="s">
        <v>147</v>
      </c>
      <c r="E1363" s="171" t="s">
        <v>1</v>
      </c>
      <c r="F1363" s="172" t="s">
        <v>1273</v>
      </c>
      <c r="H1363" s="171" t="s">
        <v>1</v>
      </c>
      <c r="I1363" s="173"/>
      <c r="L1363" s="170"/>
      <c r="M1363" s="174"/>
      <c r="T1363" s="175"/>
      <c r="AT1363" s="171" t="s">
        <v>147</v>
      </c>
      <c r="AU1363" s="171" t="s">
        <v>145</v>
      </c>
      <c r="AV1363" s="14" t="s">
        <v>85</v>
      </c>
      <c r="AW1363" s="14" t="s">
        <v>33</v>
      </c>
      <c r="AX1363" s="14" t="s">
        <v>77</v>
      </c>
      <c r="AY1363" s="171" t="s">
        <v>136</v>
      </c>
    </row>
    <row r="1364" spans="2:65" s="12" customFormat="1" ht="11.25">
      <c r="B1364" s="145"/>
      <c r="D1364" s="146" t="s">
        <v>147</v>
      </c>
      <c r="E1364" s="147" t="s">
        <v>1</v>
      </c>
      <c r="F1364" s="148" t="s">
        <v>1336</v>
      </c>
      <c r="H1364" s="149">
        <v>2.8</v>
      </c>
      <c r="I1364" s="150"/>
      <c r="L1364" s="145"/>
      <c r="M1364" s="151"/>
      <c r="T1364" s="152"/>
      <c r="AT1364" s="147" t="s">
        <v>147</v>
      </c>
      <c r="AU1364" s="147" t="s">
        <v>145</v>
      </c>
      <c r="AV1364" s="12" t="s">
        <v>145</v>
      </c>
      <c r="AW1364" s="12" t="s">
        <v>33</v>
      </c>
      <c r="AX1364" s="12" t="s">
        <v>77</v>
      </c>
      <c r="AY1364" s="147" t="s">
        <v>136</v>
      </c>
    </row>
    <row r="1365" spans="2:65" s="14" customFormat="1" ht="11.25">
      <c r="B1365" s="170"/>
      <c r="D1365" s="146" t="s">
        <v>147</v>
      </c>
      <c r="E1365" s="171" t="s">
        <v>1</v>
      </c>
      <c r="F1365" s="172" t="s">
        <v>1275</v>
      </c>
      <c r="H1365" s="171" t="s">
        <v>1</v>
      </c>
      <c r="I1365" s="173"/>
      <c r="L1365" s="170"/>
      <c r="M1365" s="174"/>
      <c r="T1365" s="175"/>
      <c r="AT1365" s="171" t="s">
        <v>147</v>
      </c>
      <c r="AU1365" s="171" t="s">
        <v>145</v>
      </c>
      <c r="AV1365" s="14" t="s">
        <v>85</v>
      </c>
      <c r="AW1365" s="14" t="s">
        <v>33</v>
      </c>
      <c r="AX1365" s="14" t="s">
        <v>77</v>
      </c>
      <c r="AY1365" s="171" t="s">
        <v>136</v>
      </c>
    </row>
    <row r="1366" spans="2:65" s="12" customFormat="1" ht="11.25">
      <c r="B1366" s="145"/>
      <c r="D1366" s="146" t="s">
        <v>147</v>
      </c>
      <c r="E1366" s="147" t="s">
        <v>1</v>
      </c>
      <c r="F1366" s="148" t="s">
        <v>1341</v>
      </c>
      <c r="H1366" s="149">
        <v>4.2</v>
      </c>
      <c r="I1366" s="150"/>
      <c r="L1366" s="145"/>
      <c r="M1366" s="151"/>
      <c r="T1366" s="152"/>
      <c r="AT1366" s="147" t="s">
        <v>147</v>
      </c>
      <c r="AU1366" s="147" t="s">
        <v>145</v>
      </c>
      <c r="AV1366" s="12" t="s">
        <v>145</v>
      </c>
      <c r="AW1366" s="12" t="s">
        <v>33</v>
      </c>
      <c r="AX1366" s="12" t="s">
        <v>77</v>
      </c>
      <c r="AY1366" s="147" t="s">
        <v>136</v>
      </c>
    </row>
    <row r="1367" spans="2:65" s="14" customFormat="1" ht="11.25">
      <c r="B1367" s="170"/>
      <c r="D1367" s="146" t="s">
        <v>147</v>
      </c>
      <c r="E1367" s="171" t="s">
        <v>1</v>
      </c>
      <c r="F1367" s="172" t="s">
        <v>1277</v>
      </c>
      <c r="H1367" s="171" t="s">
        <v>1</v>
      </c>
      <c r="I1367" s="173"/>
      <c r="L1367" s="170"/>
      <c r="M1367" s="174"/>
      <c r="T1367" s="175"/>
      <c r="AT1367" s="171" t="s">
        <v>147</v>
      </c>
      <c r="AU1367" s="171" t="s">
        <v>145</v>
      </c>
      <c r="AV1367" s="14" t="s">
        <v>85</v>
      </c>
      <c r="AW1367" s="14" t="s">
        <v>33</v>
      </c>
      <c r="AX1367" s="14" t="s">
        <v>77</v>
      </c>
      <c r="AY1367" s="171" t="s">
        <v>136</v>
      </c>
    </row>
    <row r="1368" spans="2:65" s="12" customFormat="1" ht="11.25">
      <c r="B1368" s="145"/>
      <c r="D1368" s="146" t="s">
        <v>147</v>
      </c>
      <c r="E1368" s="147" t="s">
        <v>1</v>
      </c>
      <c r="F1368" s="148" t="s">
        <v>1342</v>
      </c>
      <c r="H1368" s="149">
        <v>2.9</v>
      </c>
      <c r="I1368" s="150"/>
      <c r="L1368" s="145"/>
      <c r="M1368" s="151"/>
      <c r="T1368" s="152"/>
      <c r="AT1368" s="147" t="s">
        <v>147</v>
      </c>
      <c r="AU1368" s="147" t="s">
        <v>145</v>
      </c>
      <c r="AV1368" s="12" t="s">
        <v>145</v>
      </c>
      <c r="AW1368" s="12" t="s">
        <v>33</v>
      </c>
      <c r="AX1368" s="12" t="s">
        <v>77</v>
      </c>
      <c r="AY1368" s="147" t="s">
        <v>136</v>
      </c>
    </row>
    <row r="1369" spans="2:65" s="15" customFormat="1" ht="11.25">
      <c r="B1369" s="176"/>
      <c r="D1369" s="146" t="s">
        <v>147</v>
      </c>
      <c r="E1369" s="177" t="s">
        <v>1</v>
      </c>
      <c r="F1369" s="178" t="s">
        <v>167</v>
      </c>
      <c r="H1369" s="179">
        <v>12.7</v>
      </c>
      <c r="I1369" s="180"/>
      <c r="L1369" s="176"/>
      <c r="M1369" s="181"/>
      <c r="T1369" s="182"/>
      <c r="AT1369" s="177" t="s">
        <v>147</v>
      </c>
      <c r="AU1369" s="177" t="s">
        <v>145</v>
      </c>
      <c r="AV1369" s="15" t="s">
        <v>137</v>
      </c>
      <c r="AW1369" s="15" t="s">
        <v>33</v>
      </c>
      <c r="AX1369" s="15" t="s">
        <v>77</v>
      </c>
      <c r="AY1369" s="177" t="s">
        <v>136</v>
      </c>
    </row>
    <row r="1370" spans="2:65" s="13" customFormat="1" ht="11.25">
      <c r="B1370" s="153"/>
      <c r="D1370" s="146" t="s">
        <v>147</v>
      </c>
      <c r="E1370" s="154" t="s">
        <v>1</v>
      </c>
      <c r="F1370" s="155" t="s">
        <v>150</v>
      </c>
      <c r="H1370" s="156">
        <v>24.4</v>
      </c>
      <c r="I1370" s="157"/>
      <c r="L1370" s="153"/>
      <c r="M1370" s="158"/>
      <c r="T1370" s="159"/>
      <c r="AT1370" s="154" t="s">
        <v>147</v>
      </c>
      <c r="AU1370" s="154" t="s">
        <v>145</v>
      </c>
      <c r="AV1370" s="13" t="s">
        <v>144</v>
      </c>
      <c r="AW1370" s="13" t="s">
        <v>33</v>
      </c>
      <c r="AX1370" s="13" t="s">
        <v>85</v>
      </c>
      <c r="AY1370" s="154" t="s">
        <v>136</v>
      </c>
    </row>
    <row r="1371" spans="2:65" s="1" customFormat="1" ht="16.5" customHeight="1">
      <c r="B1371" s="32"/>
      <c r="C1371" s="160" t="s">
        <v>1343</v>
      </c>
      <c r="D1371" s="160" t="s">
        <v>151</v>
      </c>
      <c r="E1371" s="161" t="s">
        <v>1344</v>
      </c>
      <c r="F1371" s="162" t="s">
        <v>1345</v>
      </c>
      <c r="G1371" s="163" t="s">
        <v>196</v>
      </c>
      <c r="H1371" s="164">
        <v>24.888000000000002</v>
      </c>
      <c r="I1371" s="165"/>
      <c r="J1371" s="166">
        <f>ROUND(I1371*H1371,2)</f>
        <v>0</v>
      </c>
      <c r="K1371" s="162" t="s">
        <v>143</v>
      </c>
      <c r="L1371" s="167"/>
      <c r="M1371" s="168" t="s">
        <v>1</v>
      </c>
      <c r="N1371" s="169" t="s">
        <v>43</v>
      </c>
      <c r="P1371" s="141">
        <f>O1371*H1371</f>
        <v>0</v>
      </c>
      <c r="Q1371" s="141">
        <v>4.0000000000000002E-4</v>
      </c>
      <c r="R1371" s="141">
        <f>Q1371*H1371</f>
        <v>9.9552000000000009E-3</v>
      </c>
      <c r="S1371" s="141">
        <v>0</v>
      </c>
      <c r="T1371" s="142">
        <f>S1371*H1371</f>
        <v>0</v>
      </c>
      <c r="AR1371" s="143" t="s">
        <v>473</v>
      </c>
      <c r="AT1371" s="143" t="s">
        <v>151</v>
      </c>
      <c r="AU1371" s="143" t="s">
        <v>145</v>
      </c>
      <c r="AY1371" s="17" t="s">
        <v>136</v>
      </c>
      <c r="BE1371" s="144">
        <f>IF(N1371="základní",J1371,0)</f>
        <v>0</v>
      </c>
      <c r="BF1371" s="144">
        <f>IF(N1371="snížená",J1371,0)</f>
        <v>0</v>
      </c>
      <c r="BG1371" s="144">
        <f>IF(N1371="zákl. přenesená",J1371,0)</f>
        <v>0</v>
      </c>
      <c r="BH1371" s="144">
        <f>IF(N1371="sníž. přenesená",J1371,0)</f>
        <v>0</v>
      </c>
      <c r="BI1371" s="144">
        <f>IF(N1371="nulová",J1371,0)</f>
        <v>0</v>
      </c>
      <c r="BJ1371" s="17" t="s">
        <v>145</v>
      </c>
      <c r="BK1371" s="144">
        <f>ROUND(I1371*H1371,2)</f>
        <v>0</v>
      </c>
      <c r="BL1371" s="17" t="s">
        <v>283</v>
      </c>
      <c r="BM1371" s="143" t="s">
        <v>1346</v>
      </c>
    </row>
    <row r="1372" spans="2:65" s="12" customFormat="1" ht="11.25">
      <c r="B1372" s="145"/>
      <c r="D1372" s="146" t="s">
        <v>147</v>
      </c>
      <c r="F1372" s="148" t="s">
        <v>1347</v>
      </c>
      <c r="H1372" s="149">
        <v>24.888000000000002</v>
      </c>
      <c r="I1372" s="150"/>
      <c r="L1372" s="145"/>
      <c r="M1372" s="151"/>
      <c r="T1372" s="152"/>
      <c r="AT1372" s="147" t="s">
        <v>147</v>
      </c>
      <c r="AU1372" s="147" t="s">
        <v>145</v>
      </c>
      <c r="AV1372" s="12" t="s">
        <v>145</v>
      </c>
      <c r="AW1372" s="12" t="s">
        <v>4</v>
      </c>
      <c r="AX1372" s="12" t="s">
        <v>85</v>
      </c>
      <c r="AY1372" s="147" t="s">
        <v>136</v>
      </c>
    </row>
    <row r="1373" spans="2:65" s="1" customFormat="1" ht="24.2" customHeight="1">
      <c r="B1373" s="32"/>
      <c r="C1373" s="132" t="s">
        <v>1348</v>
      </c>
      <c r="D1373" s="132" t="s">
        <v>139</v>
      </c>
      <c r="E1373" s="133" t="s">
        <v>1349</v>
      </c>
      <c r="F1373" s="134" t="s">
        <v>1350</v>
      </c>
      <c r="G1373" s="135" t="s">
        <v>142</v>
      </c>
      <c r="H1373" s="136">
        <v>0.378</v>
      </c>
      <c r="I1373" s="137"/>
      <c r="J1373" s="138">
        <f>ROUND(I1373*H1373,2)</f>
        <v>0</v>
      </c>
      <c r="K1373" s="134" t="s">
        <v>143</v>
      </c>
      <c r="L1373" s="32"/>
      <c r="M1373" s="139" t="s">
        <v>1</v>
      </c>
      <c r="N1373" s="140" t="s">
        <v>43</v>
      </c>
      <c r="P1373" s="141">
        <f>O1373*H1373</f>
        <v>0</v>
      </c>
      <c r="Q1373" s="141">
        <v>0</v>
      </c>
      <c r="R1373" s="141">
        <f>Q1373*H1373</f>
        <v>0</v>
      </c>
      <c r="S1373" s="141">
        <v>0</v>
      </c>
      <c r="T1373" s="142">
        <f>S1373*H1373</f>
        <v>0</v>
      </c>
      <c r="AR1373" s="143" t="s">
        <v>283</v>
      </c>
      <c r="AT1373" s="143" t="s">
        <v>139</v>
      </c>
      <c r="AU1373" s="143" t="s">
        <v>145</v>
      </c>
      <c r="AY1373" s="17" t="s">
        <v>136</v>
      </c>
      <c r="BE1373" s="144">
        <f>IF(N1373="základní",J1373,0)</f>
        <v>0</v>
      </c>
      <c r="BF1373" s="144">
        <f>IF(N1373="snížená",J1373,0)</f>
        <v>0</v>
      </c>
      <c r="BG1373" s="144">
        <f>IF(N1373="zákl. přenesená",J1373,0)</f>
        <v>0</v>
      </c>
      <c r="BH1373" s="144">
        <f>IF(N1373="sníž. přenesená",J1373,0)</f>
        <v>0</v>
      </c>
      <c r="BI1373" s="144">
        <f>IF(N1373="nulová",J1373,0)</f>
        <v>0</v>
      </c>
      <c r="BJ1373" s="17" t="s">
        <v>145</v>
      </c>
      <c r="BK1373" s="144">
        <f>ROUND(I1373*H1373,2)</f>
        <v>0</v>
      </c>
      <c r="BL1373" s="17" t="s">
        <v>283</v>
      </c>
      <c r="BM1373" s="143" t="s">
        <v>1351</v>
      </c>
    </row>
    <row r="1374" spans="2:65" s="11" customFormat="1" ht="22.9" customHeight="1">
      <c r="B1374" s="120"/>
      <c r="D1374" s="121" t="s">
        <v>76</v>
      </c>
      <c r="E1374" s="130" t="s">
        <v>1352</v>
      </c>
      <c r="F1374" s="130" t="s">
        <v>1353</v>
      </c>
      <c r="I1374" s="123"/>
      <c r="J1374" s="131">
        <f>BK1374</f>
        <v>0</v>
      </c>
      <c r="L1374" s="120"/>
      <c r="M1374" s="125"/>
      <c r="P1374" s="126">
        <f>SUM(P1375:P1595)</f>
        <v>0</v>
      </c>
      <c r="R1374" s="126">
        <f>SUM(R1375:R1595)</f>
        <v>6.0154383399999993</v>
      </c>
      <c r="T1374" s="127">
        <f>SUM(T1375:T1595)</f>
        <v>0</v>
      </c>
      <c r="AR1374" s="121" t="s">
        <v>145</v>
      </c>
      <c r="AT1374" s="128" t="s">
        <v>76</v>
      </c>
      <c r="AU1374" s="128" t="s">
        <v>85</v>
      </c>
      <c r="AY1374" s="121" t="s">
        <v>136</v>
      </c>
      <c r="BK1374" s="129">
        <f>SUM(BK1375:BK1595)</f>
        <v>0</v>
      </c>
    </row>
    <row r="1375" spans="2:65" s="1" customFormat="1" ht="16.5" customHeight="1">
      <c r="B1375" s="32"/>
      <c r="C1375" s="132" t="s">
        <v>1354</v>
      </c>
      <c r="D1375" s="132" t="s">
        <v>139</v>
      </c>
      <c r="E1375" s="133" t="s">
        <v>1355</v>
      </c>
      <c r="F1375" s="134" t="s">
        <v>1356</v>
      </c>
      <c r="G1375" s="135" t="s">
        <v>175</v>
      </c>
      <c r="H1375" s="136">
        <v>192.67400000000001</v>
      </c>
      <c r="I1375" s="137"/>
      <c r="J1375" s="138">
        <f>ROUND(I1375*H1375,2)</f>
        <v>0</v>
      </c>
      <c r="K1375" s="134" t="s">
        <v>143</v>
      </c>
      <c r="L1375" s="32"/>
      <c r="M1375" s="139" t="s">
        <v>1</v>
      </c>
      <c r="N1375" s="140" t="s">
        <v>43</v>
      </c>
      <c r="P1375" s="141">
        <f>O1375*H1375</f>
        <v>0</v>
      </c>
      <c r="Q1375" s="141">
        <v>2.9999999999999997E-4</v>
      </c>
      <c r="R1375" s="141">
        <f>Q1375*H1375</f>
        <v>5.7802199999999998E-2</v>
      </c>
      <c r="S1375" s="141">
        <v>0</v>
      </c>
      <c r="T1375" s="142">
        <f>S1375*H1375</f>
        <v>0</v>
      </c>
      <c r="AR1375" s="143" t="s">
        <v>283</v>
      </c>
      <c r="AT1375" s="143" t="s">
        <v>139</v>
      </c>
      <c r="AU1375" s="143" t="s">
        <v>145</v>
      </c>
      <c r="AY1375" s="17" t="s">
        <v>136</v>
      </c>
      <c r="BE1375" s="144">
        <f>IF(N1375="základní",J1375,0)</f>
        <v>0</v>
      </c>
      <c r="BF1375" s="144">
        <f>IF(N1375="snížená",J1375,0)</f>
        <v>0</v>
      </c>
      <c r="BG1375" s="144">
        <f>IF(N1375="zákl. přenesená",J1375,0)</f>
        <v>0</v>
      </c>
      <c r="BH1375" s="144">
        <f>IF(N1375="sníž. přenesená",J1375,0)</f>
        <v>0</v>
      </c>
      <c r="BI1375" s="144">
        <f>IF(N1375="nulová",J1375,0)</f>
        <v>0</v>
      </c>
      <c r="BJ1375" s="17" t="s">
        <v>145</v>
      </c>
      <c r="BK1375" s="144">
        <f>ROUND(I1375*H1375,2)</f>
        <v>0</v>
      </c>
      <c r="BL1375" s="17" t="s">
        <v>283</v>
      </c>
      <c r="BM1375" s="143" t="s">
        <v>1357</v>
      </c>
    </row>
    <row r="1376" spans="2:65" s="14" customFormat="1" ht="11.25">
      <c r="B1376" s="170"/>
      <c r="D1376" s="146" t="s">
        <v>147</v>
      </c>
      <c r="E1376" s="171" t="s">
        <v>1</v>
      </c>
      <c r="F1376" s="172" t="s">
        <v>1358</v>
      </c>
      <c r="H1376" s="171" t="s">
        <v>1</v>
      </c>
      <c r="I1376" s="173"/>
      <c r="L1376" s="170"/>
      <c r="M1376" s="174"/>
      <c r="T1376" s="175"/>
      <c r="AT1376" s="171" t="s">
        <v>147</v>
      </c>
      <c r="AU1376" s="171" t="s">
        <v>145</v>
      </c>
      <c r="AV1376" s="14" t="s">
        <v>85</v>
      </c>
      <c r="AW1376" s="14" t="s">
        <v>33</v>
      </c>
      <c r="AX1376" s="14" t="s">
        <v>77</v>
      </c>
      <c r="AY1376" s="171" t="s">
        <v>136</v>
      </c>
    </row>
    <row r="1377" spans="2:65" s="12" customFormat="1" ht="11.25">
      <c r="B1377" s="145"/>
      <c r="D1377" s="146" t="s">
        <v>147</v>
      </c>
      <c r="E1377" s="147" t="s">
        <v>1</v>
      </c>
      <c r="F1377" s="148" t="s">
        <v>1359</v>
      </c>
      <c r="H1377" s="149">
        <v>192.67400000000001</v>
      </c>
      <c r="I1377" s="150"/>
      <c r="L1377" s="145"/>
      <c r="M1377" s="151"/>
      <c r="T1377" s="152"/>
      <c r="AT1377" s="147" t="s">
        <v>147</v>
      </c>
      <c r="AU1377" s="147" t="s">
        <v>145</v>
      </c>
      <c r="AV1377" s="12" t="s">
        <v>145</v>
      </c>
      <c r="AW1377" s="12" t="s">
        <v>33</v>
      </c>
      <c r="AX1377" s="12" t="s">
        <v>85</v>
      </c>
      <c r="AY1377" s="147" t="s">
        <v>136</v>
      </c>
    </row>
    <row r="1378" spans="2:65" s="1" customFormat="1" ht="16.5" customHeight="1">
      <c r="B1378" s="32"/>
      <c r="C1378" s="132" t="s">
        <v>1360</v>
      </c>
      <c r="D1378" s="132" t="s">
        <v>139</v>
      </c>
      <c r="E1378" s="133" t="s">
        <v>1361</v>
      </c>
      <c r="F1378" s="134" t="s">
        <v>1362</v>
      </c>
      <c r="G1378" s="135" t="s">
        <v>175</v>
      </c>
      <c r="H1378" s="136">
        <v>192.67400000000001</v>
      </c>
      <c r="I1378" s="137"/>
      <c r="J1378" s="138">
        <f>ROUND(I1378*H1378,2)</f>
        <v>0</v>
      </c>
      <c r="K1378" s="134" t="s">
        <v>143</v>
      </c>
      <c r="L1378" s="32"/>
      <c r="M1378" s="139" t="s">
        <v>1</v>
      </c>
      <c r="N1378" s="140" t="s">
        <v>43</v>
      </c>
      <c r="P1378" s="141">
        <f>O1378*H1378</f>
        <v>0</v>
      </c>
      <c r="Q1378" s="141">
        <v>0</v>
      </c>
      <c r="R1378" s="141">
        <f>Q1378*H1378</f>
        <v>0</v>
      </c>
      <c r="S1378" s="141">
        <v>0</v>
      </c>
      <c r="T1378" s="142">
        <f>S1378*H1378</f>
        <v>0</v>
      </c>
      <c r="AR1378" s="143" t="s">
        <v>283</v>
      </c>
      <c r="AT1378" s="143" t="s">
        <v>139</v>
      </c>
      <c r="AU1378" s="143" t="s">
        <v>145</v>
      </c>
      <c r="AY1378" s="17" t="s">
        <v>136</v>
      </c>
      <c r="BE1378" s="144">
        <f>IF(N1378="základní",J1378,0)</f>
        <v>0</v>
      </c>
      <c r="BF1378" s="144">
        <f>IF(N1378="snížená",J1378,0)</f>
        <v>0</v>
      </c>
      <c r="BG1378" s="144">
        <f>IF(N1378="zákl. přenesená",J1378,0)</f>
        <v>0</v>
      </c>
      <c r="BH1378" s="144">
        <f>IF(N1378="sníž. přenesená",J1378,0)</f>
        <v>0</v>
      </c>
      <c r="BI1378" s="144">
        <f>IF(N1378="nulová",J1378,0)</f>
        <v>0</v>
      </c>
      <c r="BJ1378" s="17" t="s">
        <v>145</v>
      </c>
      <c r="BK1378" s="144">
        <f>ROUND(I1378*H1378,2)</f>
        <v>0</v>
      </c>
      <c r="BL1378" s="17" t="s">
        <v>283</v>
      </c>
      <c r="BM1378" s="143" t="s">
        <v>1363</v>
      </c>
    </row>
    <row r="1379" spans="2:65" s="1" customFormat="1" ht="21.75" customHeight="1">
      <c r="B1379" s="32"/>
      <c r="C1379" s="132" t="s">
        <v>1364</v>
      </c>
      <c r="D1379" s="132" t="s">
        <v>139</v>
      </c>
      <c r="E1379" s="133" t="s">
        <v>1365</v>
      </c>
      <c r="F1379" s="134" t="s">
        <v>1366</v>
      </c>
      <c r="G1379" s="135" t="s">
        <v>175</v>
      </c>
      <c r="H1379" s="136">
        <v>53.378</v>
      </c>
      <c r="I1379" s="137"/>
      <c r="J1379" s="138">
        <f>ROUND(I1379*H1379,2)</f>
        <v>0</v>
      </c>
      <c r="K1379" s="134" t="s">
        <v>143</v>
      </c>
      <c r="L1379" s="32"/>
      <c r="M1379" s="139" t="s">
        <v>1</v>
      </c>
      <c r="N1379" s="140" t="s">
        <v>43</v>
      </c>
      <c r="P1379" s="141">
        <f>O1379*H1379</f>
        <v>0</v>
      </c>
      <c r="Q1379" s="141">
        <v>0</v>
      </c>
      <c r="R1379" s="141">
        <f>Q1379*H1379</f>
        <v>0</v>
      </c>
      <c r="S1379" s="141">
        <v>0</v>
      </c>
      <c r="T1379" s="142">
        <f>S1379*H1379</f>
        <v>0</v>
      </c>
      <c r="AR1379" s="143" t="s">
        <v>283</v>
      </c>
      <c r="AT1379" s="143" t="s">
        <v>139</v>
      </c>
      <c r="AU1379" s="143" t="s">
        <v>145</v>
      </c>
      <c r="AY1379" s="17" t="s">
        <v>136</v>
      </c>
      <c r="BE1379" s="144">
        <f>IF(N1379="základní",J1379,0)</f>
        <v>0</v>
      </c>
      <c r="BF1379" s="144">
        <f>IF(N1379="snížená",J1379,0)</f>
        <v>0</v>
      </c>
      <c r="BG1379" s="144">
        <f>IF(N1379="zákl. přenesená",J1379,0)</f>
        <v>0</v>
      </c>
      <c r="BH1379" s="144">
        <f>IF(N1379="sníž. přenesená",J1379,0)</f>
        <v>0</v>
      </c>
      <c r="BI1379" s="144">
        <f>IF(N1379="nulová",J1379,0)</f>
        <v>0</v>
      </c>
      <c r="BJ1379" s="17" t="s">
        <v>145</v>
      </c>
      <c r="BK1379" s="144">
        <f>ROUND(I1379*H1379,2)</f>
        <v>0</v>
      </c>
      <c r="BL1379" s="17" t="s">
        <v>283</v>
      </c>
      <c r="BM1379" s="143" t="s">
        <v>1367</v>
      </c>
    </row>
    <row r="1380" spans="2:65" s="14" customFormat="1" ht="11.25">
      <c r="B1380" s="170"/>
      <c r="D1380" s="146" t="s">
        <v>147</v>
      </c>
      <c r="E1380" s="171" t="s">
        <v>1</v>
      </c>
      <c r="F1380" s="172" t="s">
        <v>1368</v>
      </c>
      <c r="H1380" s="171" t="s">
        <v>1</v>
      </c>
      <c r="I1380" s="173"/>
      <c r="L1380" s="170"/>
      <c r="M1380" s="174"/>
      <c r="T1380" s="175"/>
      <c r="AT1380" s="171" t="s">
        <v>147</v>
      </c>
      <c r="AU1380" s="171" t="s">
        <v>145</v>
      </c>
      <c r="AV1380" s="14" t="s">
        <v>85</v>
      </c>
      <c r="AW1380" s="14" t="s">
        <v>33</v>
      </c>
      <c r="AX1380" s="14" t="s">
        <v>77</v>
      </c>
      <c r="AY1380" s="171" t="s">
        <v>136</v>
      </c>
    </row>
    <row r="1381" spans="2:65" s="12" customFormat="1" ht="11.25">
      <c r="B1381" s="145"/>
      <c r="D1381" s="146" t="s">
        <v>147</v>
      </c>
      <c r="E1381" s="147" t="s">
        <v>1</v>
      </c>
      <c r="F1381" s="148" t="s">
        <v>1369</v>
      </c>
      <c r="H1381" s="149">
        <v>0.46800000000000003</v>
      </c>
      <c r="I1381" s="150"/>
      <c r="L1381" s="145"/>
      <c r="M1381" s="151"/>
      <c r="T1381" s="152"/>
      <c r="AT1381" s="147" t="s">
        <v>147</v>
      </c>
      <c r="AU1381" s="147" t="s">
        <v>145</v>
      </c>
      <c r="AV1381" s="12" t="s">
        <v>145</v>
      </c>
      <c r="AW1381" s="12" t="s">
        <v>33</v>
      </c>
      <c r="AX1381" s="12" t="s">
        <v>77</v>
      </c>
      <c r="AY1381" s="147" t="s">
        <v>136</v>
      </c>
    </row>
    <row r="1382" spans="2:65" s="14" customFormat="1" ht="11.25">
      <c r="B1382" s="170"/>
      <c r="D1382" s="146" t="s">
        <v>147</v>
      </c>
      <c r="E1382" s="171" t="s">
        <v>1</v>
      </c>
      <c r="F1382" s="172" t="s">
        <v>1370</v>
      </c>
      <c r="H1382" s="171" t="s">
        <v>1</v>
      </c>
      <c r="I1382" s="173"/>
      <c r="L1382" s="170"/>
      <c r="M1382" s="174"/>
      <c r="T1382" s="175"/>
      <c r="AT1382" s="171" t="s">
        <v>147</v>
      </c>
      <c r="AU1382" s="171" t="s">
        <v>145</v>
      </c>
      <c r="AV1382" s="14" t="s">
        <v>85</v>
      </c>
      <c r="AW1382" s="14" t="s">
        <v>33</v>
      </c>
      <c r="AX1382" s="14" t="s">
        <v>77</v>
      </c>
      <c r="AY1382" s="171" t="s">
        <v>136</v>
      </c>
    </row>
    <row r="1383" spans="2:65" s="12" customFormat="1" ht="11.25">
      <c r="B1383" s="145"/>
      <c r="D1383" s="146" t="s">
        <v>147</v>
      </c>
      <c r="E1383" s="147" t="s">
        <v>1</v>
      </c>
      <c r="F1383" s="148" t="s">
        <v>1371</v>
      </c>
      <c r="H1383" s="149">
        <v>4.7370000000000001</v>
      </c>
      <c r="I1383" s="150"/>
      <c r="L1383" s="145"/>
      <c r="M1383" s="151"/>
      <c r="T1383" s="152"/>
      <c r="AT1383" s="147" t="s">
        <v>147</v>
      </c>
      <c r="AU1383" s="147" t="s">
        <v>145</v>
      </c>
      <c r="AV1383" s="12" t="s">
        <v>145</v>
      </c>
      <c r="AW1383" s="12" t="s">
        <v>33</v>
      </c>
      <c r="AX1383" s="12" t="s">
        <v>77</v>
      </c>
      <c r="AY1383" s="147" t="s">
        <v>136</v>
      </c>
    </row>
    <row r="1384" spans="2:65" s="12" customFormat="1" ht="11.25">
      <c r="B1384" s="145"/>
      <c r="D1384" s="146" t="s">
        <v>147</v>
      </c>
      <c r="E1384" s="147" t="s">
        <v>1</v>
      </c>
      <c r="F1384" s="148" t="s">
        <v>1372</v>
      </c>
      <c r="H1384" s="149">
        <v>1.86</v>
      </c>
      <c r="I1384" s="150"/>
      <c r="L1384" s="145"/>
      <c r="M1384" s="151"/>
      <c r="T1384" s="152"/>
      <c r="AT1384" s="147" t="s">
        <v>147</v>
      </c>
      <c r="AU1384" s="147" t="s">
        <v>145</v>
      </c>
      <c r="AV1384" s="12" t="s">
        <v>145</v>
      </c>
      <c r="AW1384" s="12" t="s">
        <v>33</v>
      </c>
      <c r="AX1384" s="12" t="s">
        <v>77</v>
      </c>
      <c r="AY1384" s="147" t="s">
        <v>136</v>
      </c>
    </row>
    <row r="1385" spans="2:65" s="14" customFormat="1" ht="11.25">
      <c r="B1385" s="170"/>
      <c r="D1385" s="146" t="s">
        <v>147</v>
      </c>
      <c r="E1385" s="171" t="s">
        <v>1</v>
      </c>
      <c r="F1385" s="172" t="s">
        <v>1373</v>
      </c>
      <c r="H1385" s="171" t="s">
        <v>1</v>
      </c>
      <c r="I1385" s="173"/>
      <c r="L1385" s="170"/>
      <c r="M1385" s="174"/>
      <c r="T1385" s="175"/>
      <c r="AT1385" s="171" t="s">
        <v>147</v>
      </c>
      <c r="AU1385" s="171" t="s">
        <v>145</v>
      </c>
      <c r="AV1385" s="14" t="s">
        <v>85</v>
      </c>
      <c r="AW1385" s="14" t="s">
        <v>33</v>
      </c>
      <c r="AX1385" s="14" t="s">
        <v>77</v>
      </c>
      <c r="AY1385" s="171" t="s">
        <v>136</v>
      </c>
    </row>
    <row r="1386" spans="2:65" s="12" customFormat="1" ht="11.25">
      <c r="B1386" s="145"/>
      <c r="D1386" s="146" t="s">
        <v>147</v>
      </c>
      <c r="E1386" s="147" t="s">
        <v>1</v>
      </c>
      <c r="F1386" s="148" t="s">
        <v>1374</v>
      </c>
      <c r="H1386" s="149">
        <v>0.45900000000000002</v>
      </c>
      <c r="I1386" s="150"/>
      <c r="L1386" s="145"/>
      <c r="M1386" s="151"/>
      <c r="T1386" s="152"/>
      <c r="AT1386" s="147" t="s">
        <v>147</v>
      </c>
      <c r="AU1386" s="147" t="s">
        <v>145</v>
      </c>
      <c r="AV1386" s="12" t="s">
        <v>145</v>
      </c>
      <c r="AW1386" s="12" t="s">
        <v>33</v>
      </c>
      <c r="AX1386" s="12" t="s">
        <v>77</v>
      </c>
      <c r="AY1386" s="147" t="s">
        <v>136</v>
      </c>
    </row>
    <row r="1387" spans="2:65" s="14" customFormat="1" ht="11.25">
      <c r="B1387" s="170"/>
      <c r="D1387" s="146" t="s">
        <v>147</v>
      </c>
      <c r="E1387" s="171" t="s">
        <v>1</v>
      </c>
      <c r="F1387" s="172" t="s">
        <v>1375</v>
      </c>
      <c r="H1387" s="171" t="s">
        <v>1</v>
      </c>
      <c r="I1387" s="173"/>
      <c r="L1387" s="170"/>
      <c r="M1387" s="174"/>
      <c r="T1387" s="175"/>
      <c r="AT1387" s="171" t="s">
        <v>147</v>
      </c>
      <c r="AU1387" s="171" t="s">
        <v>145</v>
      </c>
      <c r="AV1387" s="14" t="s">
        <v>85</v>
      </c>
      <c r="AW1387" s="14" t="s">
        <v>33</v>
      </c>
      <c r="AX1387" s="14" t="s">
        <v>77</v>
      </c>
      <c r="AY1387" s="171" t="s">
        <v>136</v>
      </c>
    </row>
    <row r="1388" spans="2:65" s="12" customFormat="1" ht="11.25">
      <c r="B1388" s="145"/>
      <c r="D1388" s="146" t="s">
        <v>147</v>
      </c>
      <c r="E1388" s="147" t="s">
        <v>1</v>
      </c>
      <c r="F1388" s="148" t="s">
        <v>1376</v>
      </c>
      <c r="H1388" s="149">
        <v>4.8</v>
      </c>
      <c r="I1388" s="150"/>
      <c r="L1388" s="145"/>
      <c r="M1388" s="151"/>
      <c r="T1388" s="152"/>
      <c r="AT1388" s="147" t="s">
        <v>147</v>
      </c>
      <c r="AU1388" s="147" t="s">
        <v>145</v>
      </c>
      <c r="AV1388" s="12" t="s">
        <v>145</v>
      </c>
      <c r="AW1388" s="12" t="s">
        <v>33</v>
      </c>
      <c r="AX1388" s="12" t="s">
        <v>77</v>
      </c>
      <c r="AY1388" s="147" t="s">
        <v>136</v>
      </c>
    </row>
    <row r="1389" spans="2:65" s="12" customFormat="1" ht="11.25">
      <c r="B1389" s="145"/>
      <c r="D1389" s="146" t="s">
        <v>147</v>
      </c>
      <c r="E1389" s="147" t="s">
        <v>1</v>
      </c>
      <c r="F1389" s="148" t="s">
        <v>1377</v>
      </c>
      <c r="H1389" s="149">
        <v>1.6080000000000001</v>
      </c>
      <c r="I1389" s="150"/>
      <c r="L1389" s="145"/>
      <c r="M1389" s="151"/>
      <c r="T1389" s="152"/>
      <c r="AT1389" s="147" t="s">
        <v>147</v>
      </c>
      <c r="AU1389" s="147" t="s">
        <v>145</v>
      </c>
      <c r="AV1389" s="12" t="s">
        <v>145</v>
      </c>
      <c r="AW1389" s="12" t="s">
        <v>33</v>
      </c>
      <c r="AX1389" s="12" t="s">
        <v>77</v>
      </c>
      <c r="AY1389" s="147" t="s">
        <v>136</v>
      </c>
    </row>
    <row r="1390" spans="2:65" s="14" customFormat="1" ht="11.25">
      <c r="B1390" s="170"/>
      <c r="D1390" s="146" t="s">
        <v>147</v>
      </c>
      <c r="E1390" s="171" t="s">
        <v>1</v>
      </c>
      <c r="F1390" s="172" t="s">
        <v>1378</v>
      </c>
      <c r="H1390" s="171" t="s">
        <v>1</v>
      </c>
      <c r="I1390" s="173"/>
      <c r="L1390" s="170"/>
      <c r="M1390" s="174"/>
      <c r="T1390" s="175"/>
      <c r="AT1390" s="171" t="s">
        <v>147</v>
      </c>
      <c r="AU1390" s="171" t="s">
        <v>145</v>
      </c>
      <c r="AV1390" s="14" t="s">
        <v>85</v>
      </c>
      <c r="AW1390" s="14" t="s">
        <v>33</v>
      </c>
      <c r="AX1390" s="14" t="s">
        <v>77</v>
      </c>
      <c r="AY1390" s="171" t="s">
        <v>136</v>
      </c>
    </row>
    <row r="1391" spans="2:65" s="12" customFormat="1" ht="11.25">
      <c r="B1391" s="145"/>
      <c r="D1391" s="146" t="s">
        <v>147</v>
      </c>
      <c r="E1391" s="147" t="s">
        <v>1</v>
      </c>
      <c r="F1391" s="148" t="s">
        <v>1376</v>
      </c>
      <c r="H1391" s="149">
        <v>4.8</v>
      </c>
      <c r="I1391" s="150"/>
      <c r="L1391" s="145"/>
      <c r="M1391" s="151"/>
      <c r="T1391" s="152"/>
      <c r="AT1391" s="147" t="s">
        <v>147</v>
      </c>
      <c r="AU1391" s="147" t="s">
        <v>145</v>
      </c>
      <c r="AV1391" s="12" t="s">
        <v>145</v>
      </c>
      <c r="AW1391" s="12" t="s">
        <v>33</v>
      </c>
      <c r="AX1391" s="12" t="s">
        <v>77</v>
      </c>
      <c r="AY1391" s="147" t="s">
        <v>136</v>
      </c>
    </row>
    <row r="1392" spans="2:65" s="12" customFormat="1" ht="11.25">
      <c r="B1392" s="145"/>
      <c r="D1392" s="146" t="s">
        <v>147</v>
      </c>
      <c r="E1392" s="147" t="s">
        <v>1</v>
      </c>
      <c r="F1392" s="148" t="s">
        <v>1379</v>
      </c>
      <c r="H1392" s="149">
        <v>2.04</v>
      </c>
      <c r="I1392" s="150"/>
      <c r="L1392" s="145"/>
      <c r="M1392" s="151"/>
      <c r="T1392" s="152"/>
      <c r="AT1392" s="147" t="s">
        <v>147</v>
      </c>
      <c r="AU1392" s="147" t="s">
        <v>145</v>
      </c>
      <c r="AV1392" s="12" t="s">
        <v>145</v>
      </c>
      <c r="AW1392" s="12" t="s">
        <v>33</v>
      </c>
      <c r="AX1392" s="12" t="s">
        <v>77</v>
      </c>
      <c r="AY1392" s="147" t="s">
        <v>136</v>
      </c>
    </row>
    <row r="1393" spans="2:51" s="14" customFormat="1" ht="11.25">
      <c r="B1393" s="170"/>
      <c r="D1393" s="146" t="s">
        <v>147</v>
      </c>
      <c r="E1393" s="171" t="s">
        <v>1</v>
      </c>
      <c r="F1393" s="172" t="s">
        <v>1380</v>
      </c>
      <c r="H1393" s="171" t="s">
        <v>1</v>
      </c>
      <c r="I1393" s="173"/>
      <c r="L1393" s="170"/>
      <c r="M1393" s="174"/>
      <c r="T1393" s="175"/>
      <c r="AT1393" s="171" t="s">
        <v>147</v>
      </c>
      <c r="AU1393" s="171" t="s">
        <v>145</v>
      </c>
      <c r="AV1393" s="14" t="s">
        <v>85</v>
      </c>
      <c r="AW1393" s="14" t="s">
        <v>33</v>
      </c>
      <c r="AX1393" s="14" t="s">
        <v>77</v>
      </c>
      <c r="AY1393" s="171" t="s">
        <v>136</v>
      </c>
    </row>
    <row r="1394" spans="2:51" s="12" customFormat="1" ht="11.25">
      <c r="B1394" s="145"/>
      <c r="D1394" s="146" t="s">
        <v>147</v>
      </c>
      <c r="E1394" s="147" t="s">
        <v>1</v>
      </c>
      <c r="F1394" s="148" t="s">
        <v>1376</v>
      </c>
      <c r="H1394" s="149">
        <v>4.8</v>
      </c>
      <c r="I1394" s="150"/>
      <c r="L1394" s="145"/>
      <c r="M1394" s="151"/>
      <c r="T1394" s="152"/>
      <c r="AT1394" s="147" t="s">
        <v>147</v>
      </c>
      <c r="AU1394" s="147" t="s">
        <v>145</v>
      </c>
      <c r="AV1394" s="12" t="s">
        <v>145</v>
      </c>
      <c r="AW1394" s="12" t="s">
        <v>33</v>
      </c>
      <c r="AX1394" s="12" t="s">
        <v>77</v>
      </c>
      <c r="AY1394" s="147" t="s">
        <v>136</v>
      </c>
    </row>
    <row r="1395" spans="2:51" s="12" customFormat="1" ht="11.25">
      <c r="B1395" s="145"/>
      <c r="D1395" s="146" t="s">
        <v>147</v>
      </c>
      <c r="E1395" s="147" t="s">
        <v>1</v>
      </c>
      <c r="F1395" s="148" t="s">
        <v>1381</v>
      </c>
      <c r="H1395" s="149">
        <v>1.464</v>
      </c>
      <c r="I1395" s="150"/>
      <c r="L1395" s="145"/>
      <c r="M1395" s="151"/>
      <c r="T1395" s="152"/>
      <c r="AT1395" s="147" t="s">
        <v>147</v>
      </c>
      <c r="AU1395" s="147" t="s">
        <v>145</v>
      </c>
      <c r="AV1395" s="12" t="s">
        <v>145</v>
      </c>
      <c r="AW1395" s="12" t="s">
        <v>33</v>
      </c>
      <c r="AX1395" s="12" t="s">
        <v>77</v>
      </c>
      <c r="AY1395" s="147" t="s">
        <v>136</v>
      </c>
    </row>
    <row r="1396" spans="2:51" s="15" customFormat="1" ht="11.25">
      <c r="B1396" s="176"/>
      <c r="D1396" s="146" t="s">
        <v>147</v>
      </c>
      <c r="E1396" s="177" t="s">
        <v>1</v>
      </c>
      <c r="F1396" s="178" t="s">
        <v>167</v>
      </c>
      <c r="H1396" s="179">
        <v>27.036000000000001</v>
      </c>
      <c r="I1396" s="180"/>
      <c r="L1396" s="176"/>
      <c r="M1396" s="181"/>
      <c r="T1396" s="182"/>
      <c r="AT1396" s="177" t="s">
        <v>147</v>
      </c>
      <c r="AU1396" s="177" t="s">
        <v>145</v>
      </c>
      <c r="AV1396" s="15" t="s">
        <v>137</v>
      </c>
      <c r="AW1396" s="15" t="s">
        <v>33</v>
      </c>
      <c r="AX1396" s="15" t="s">
        <v>77</v>
      </c>
      <c r="AY1396" s="177" t="s">
        <v>136</v>
      </c>
    </row>
    <row r="1397" spans="2:51" s="14" customFormat="1" ht="11.25">
      <c r="B1397" s="170"/>
      <c r="D1397" s="146" t="s">
        <v>147</v>
      </c>
      <c r="E1397" s="171" t="s">
        <v>1</v>
      </c>
      <c r="F1397" s="172" t="s">
        <v>1382</v>
      </c>
      <c r="H1397" s="171" t="s">
        <v>1</v>
      </c>
      <c r="I1397" s="173"/>
      <c r="L1397" s="170"/>
      <c r="M1397" s="174"/>
      <c r="T1397" s="175"/>
      <c r="AT1397" s="171" t="s">
        <v>147</v>
      </c>
      <c r="AU1397" s="171" t="s">
        <v>145</v>
      </c>
      <c r="AV1397" s="14" t="s">
        <v>85</v>
      </c>
      <c r="AW1397" s="14" t="s">
        <v>33</v>
      </c>
      <c r="AX1397" s="14" t="s">
        <v>77</v>
      </c>
      <c r="AY1397" s="171" t="s">
        <v>136</v>
      </c>
    </row>
    <row r="1398" spans="2:51" s="12" customFormat="1" ht="11.25">
      <c r="B1398" s="145"/>
      <c r="D1398" s="146" t="s">
        <v>147</v>
      </c>
      <c r="E1398" s="147" t="s">
        <v>1</v>
      </c>
      <c r="F1398" s="148" t="s">
        <v>1383</v>
      </c>
      <c r="H1398" s="149">
        <v>4.57</v>
      </c>
      <c r="I1398" s="150"/>
      <c r="L1398" s="145"/>
      <c r="M1398" s="151"/>
      <c r="T1398" s="152"/>
      <c r="AT1398" s="147" t="s">
        <v>147</v>
      </c>
      <c r="AU1398" s="147" t="s">
        <v>145</v>
      </c>
      <c r="AV1398" s="12" t="s">
        <v>145</v>
      </c>
      <c r="AW1398" s="12" t="s">
        <v>33</v>
      </c>
      <c r="AX1398" s="12" t="s">
        <v>77</v>
      </c>
      <c r="AY1398" s="147" t="s">
        <v>136</v>
      </c>
    </row>
    <row r="1399" spans="2:51" s="12" customFormat="1" ht="11.25">
      <c r="B1399" s="145"/>
      <c r="D1399" s="146" t="s">
        <v>147</v>
      </c>
      <c r="E1399" s="147" t="s">
        <v>1</v>
      </c>
      <c r="F1399" s="148" t="s">
        <v>1384</v>
      </c>
      <c r="H1399" s="149">
        <v>1.944</v>
      </c>
      <c r="I1399" s="150"/>
      <c r="L1399" s="145"/>
      <c r="M1399" s="151"/>
      <c r="T1399" s="152"/>
      <c r="AT1399" s="147" t="s">
        <v>147</v>
      </c>
      <c r="AU1399" s="147" t="s">
        <v>145</v>
      </c>
      <c r="AV1399" s="12" t="s">
        <v>145</v>
      </c>
      <c r="AW1399" s="12" t="s">
        <v>33</v>
      </c>
      <c r="AX1399" s="12" t="s">
        <v>77</v>
      </c>
      <c r="AY1399" s="147" t="s">
        <v>136</v>
      </c>
    </row>
    <row r="1400" spans="2:51" s="14" customFormat="1" ht="11.25">
      <c r="B1400" s="170"/>
      <c r="D1400" s="146" t="s">
        <v>147</v>
      </c>
      <c r="E1400" s="171" t="s">
        <v>1</v>
      </c>
      <c r="F1400" s="172" t="s">
        <v>1385</v>
      </c>
      <c r="H1400" s="171" t="s">
        <v>1</v>
      </c>
      <c r="I1400" s="173"/>
      <c r="L1400" s="170"/>
      <c r="M1400" s="174"/>
      <c r="T1400" s="175"/>
      <c r="AT1400" s="171" t="s">
        <v>147</v>
      </c>
      <c r="AU1400" s="171" t="s">
        <v>145</v>
      </c>
      <c r="AV1400" s="14" t="s">
        <v>85</v>
      </c>
      <c r="AW1400" s="14" t="s">
        <v>33</v>
      </c>
      <c r="AX1400" s="14" t="s">
        <v>77</v>
      </c>
      <c r="AY1400" s="171" t="s">
        <v>136</v>
      </c>
    </row>
    <row r="1401" spans="2:51" s="12" customFormat="1" ht="11.25">
      <c r="B1401" s="145"/>
      <c r="D1401" s="146" t="s">
        <v>147</v>
      </c>
      <c r="E1401" s="147" t="s">
        <v>1</v>
      </c>
      <c r="F1401" s="148" t="s">
        <v>1386</v>
      </c>
      <c r="H1401" s="149">
        <v>4.7439999999999998</v>
      </c>
      <c r="I1401" s="150"/>
      <c r="L1401" s="145"/>
      <c r="M1401" s="151"/>
      <c r="T1401" s="152"/>
      <c r="AT1401" s="147" t="s">
        <v>147</v>
      </c>
      <c r="AU1401" s="147" t="s">
        <v>145</v>
      </c>
      <c r="AV1401" s="12" t="s">
        <v>145</v>
      </c>
      <c r="AW1401" s="12" t="s">
        <v>33</v>
      </c>
      <c r="AX1401" s="12" t="s">
        <v>77</v>
      </c>
      <c r="AY1401" s="147" t="s">
        <v>136</v>
      </c>
    </row>
    <row r="1402" spans="2:51" s="12" customFormat="1" ht="11.25">
      <c r="B1402" s="145"/>
      <c r="D1402" s="146" t="s">
        <v>147</v>
      </c>
      <c r="E1402" s="147" t="s">
        <v>1</v>
      </c>
      <c r="F1402" s="148" t="s">
        <v>1387</v>
      </c>
      <c r="H1402" s="149">
        <v>1.8959999999999999</v>
      </c>
      <c r="I1402" s="150"/>
      <c r="L1402" s="145"/>
      <c r="M1402" s="151"/>
      <c r="T1402" s="152"/>
      <c r="AT1402" s="147" t="s">
        <v>147</v>
      </c>
      <c r="AU1402" s="147" t="s">
        <v>145</v>
      </c>
      <c r="AV1402" s="12" t="s">
        <v>145</v>
      </c>
      <c r="AW1402" s="12" t="s">
        <v>33</v>
      </c>
      <c r="AX1402" s="12" t="s">
        <v>77</v>
      </c>
      <c r="AY1402" s="147" t="s">
        <v>136</v>
      </c>
    </row>
    <row r="1403" spans="2:51" s="14" customFormat="1" ht="11.25">
      <c r="B1403" s="170"/>
      <c r="D1403" s="146" t="s">
        <v>147</v>
      </c>
      <c r="E1403" s="171" t="s">
        <v>1</v>
      </c>
      <c r="F1403" s="172" t="s">
        <v>1388</v>
      </c>
      <c r="H1403" s="171" t="s">
        <v>1</v>
      </c>
      <c r="I1403" s="173"/>
      <c r="L1403" s="170"/>
      <c r="M1403" s="174"/>
      <c r="T1403" s="175"/>
      <c r="AT1403" s="171" t="s">
        <v>147</v>
      </c>
      <c r="AU1403" s="171" t="s">
        <v>145</v>
      </c>
      <c r="AV1403" s="14" t="s">
        <v>85</v>
      </c>
      <c r="AW1403" s="14" t="s">
        <v>33</v>
      </c>
      <c r="AX1403" s="14" t="s">
        <v>77</v>
      </c>
      <c r="AY1403" s="171" t="s">
        <v>136</v>
      </c>
    </row>
    <row r="1404" spans="2:51" s="12" customFormat="1" ht="11.25">
      <c r="B1404" s="145"/>
      <c r="D1404" s="146" t="s">
        <v>147</v>
      </c>
      <c r="E1404" s="147" t="s">
        <v>1</v>
      </c>
      <c r="F1404" s="148" t="s">
        <v>1389</v>
      </c>
      <c r="H1404" s="149">
        <v>6.726</v>
      </c>
      <c r="I1404" s="150"/>
      <c r="L1404" s="145"/>
      <c r="M1404" s="151"/>
      <c r="T1404" s="152"/>
      <c r="AT1404" s="147" t="s">
        <v>147</v>
      </c>
      <c r="AU1404" s="147" t="s">
        <v>145</v>
      </c>
      <c r="AV1404" s="12" t="s">
        <v>145</v>
      </c>
      <c r="AW1404" s="12" t="s">
        <v>33</v>
      </c>
      <c r="AX1404" s="12" t="s">
        <v>77</v>
      </c>
      <c r="AY1404" s="147" t="s">
        <v>136</v>
      </c>
    </row>
    <row r="1405" spans="2:51" s="14" customFormat="1" ht="11.25">
      <c r="B1405" s="170"/>
      <c r="D1405" s="146" t="s">
        <v>147</v>
      </c>
      <c r="E1405" s="171" t="s">
        <v>1</v>
      </c>
      <c r="F1405" s="172" t="s">
        <v>1390</v>
      </c>
      <c r="H1405" s="171" t="s">
        <v>1</v>
      </c>
      <c r="I1405" s="173"/>
      <c r="L1405" s="170"/>
      <c r="M1405" s="174"/>
      <c r="T1405" s="175"/>
      <c r="AT1405" s="171" t="s">
        <v>147</v>
      </c>
      <c r="AU1405" s="171" t="s">
        <v>145</v>
      </c>
      <c r="AV1405" s="14" t="s">
        <v>85</v>
      </c>
      <c r="AW1405" s="14" t="s">
        <v>33</v>
      </c>
      <c r="AX1405" s="14" t="s">
        <v>77</v>
      </c>
      <c r="AY1405" s="171" t="s">
        <v>136</v>
      </c>
    </row>
    <row r="1406" spans="2:51" s="12" customFormat="1" ht="11.25">
      <c r="B1406" s="145"/>
      <c r="D1406" s="146" t="s">
        <v>147</v>
      </c>
      <c r="E1406" s="147" t="s">
        <v>1</v>
      </c>
      <c r="F1406" s="148" t="s">
        <v>1391</v>
      </c>
      <c r="H1406" s="149">
        <v>6.4619999999999997</v>
      </c>
      <c r="I1406" s="150"/>
      <c r="L1406" s="145"/>
      <c r="M1406" s="151"/>
      <c r="T1406" s="152"/>
      <c r="AT1406" s="147" t="s">
        <v>147</v>
      </c>
      <c r="AU1406" s="147" t="s">
        <v>145</v>
      </c>
      <c r="AV1406" s="12" t="s">
        <v>145</v>
      </c>
      <c r="AW1406" s="12" t="s">
        <v>33</v>
      </c>
      <c r="AX1406" s="12" t="s">
        <v>77</v>
      </c>
      <c r="AY1406" s="147" t="s">
        <v>136</v>
      </c>
    </row>
    <row r="1407" spans="2:51" s="15" customFormat="1" ht="11.25">
      <c r="B1407" s="176"/>
      <c r="D1407" s="146" t="s">
        <v>147</v>
      </c>
      <c r="E1407" s="177" t="s">
        <v>1</v>
      </c>
      <c r="F1407" s="178" t="s">
        <v>167</v>
      </c>
      <c r="H1407" s="179">
        <v>26.341999999999999</v>
      </c>
      <c r="I1407" s="180"/>
      <c r="L1407" s="176"/>
      <c r="M1407" s="181"/>
      <c r="T1407" s="182"/>
      <c r="AT1407" s="177" t="s">
        <v>147</v>
      </c>
      <c r="AU1407" s="177" t="s">
        <v>145</v>
      </c>
      <c r="AV1407" s="15" t="s">
        <v>137</v>
      </c>
      <c r="AW1407" s="15" t="s">
        <v>33</v>
      </c>
      <c r="AX1407" s="15" t="s">
        <v>77</v>
      </c>
      <c r="AY1407" s="177" t="s">
        <v>136</v>
      </c>
    </row>
    <row r="1408" spans="2:51" s="13" customFormat="1" ht="11.25">
      <c r="B1408" s="153"/>
      <c r="D1408" s="146" t="s">
        <v>147</v>
      </c>
      <c r="E1408" s="154" t="s">
        <v>1</v>
      </c>
      <c r="F1408" s="155" t="s">
        <v>150</v>
      </c>
      <c r="H1408" s="156">
        <v>53.378</v>
      </c>
      <c r="I1408" s="157"/>
      <c r="L1408" s="153"/>
      <c r="M1408" s="158"/>
      <c r="T1408" s="159"/>
      <c r="AT1408" s="154" t="s">
        <v>147</v>
      </c>
      <c r="AU1408" s="154" t="s">
        <v>145</v>
      </c>
      <c r="AV1408" s="13" t="s">
        <v>144</v>
      </c>
      <c r="AW1408" s="13" t="s">
        <v>33</v>
      </c>
      <c r="AX1408" s="13" t="s">
        <v>85</v>
      </c>
      <c r="AY1408" s="154" t="s">
        <v>136</v>
      </c>
    </row>
    <row r="1409" spans="2:65" s="1" customFormat="1" ht="16.5" customHeight="1">
      <c r="B1409" s="32"/>
      <c r="C1409" s="160" t="s">
        <v>1392</v>
      </c>
      <c r="D1409" s="160" t="s">
        <v>151</v>
      </c>
      <c r="E1409" s="161" t="s">
        <v>1393</v>
      </c>
      <c r="F1409" s="162" t="s">
        <v>1394</v>
      </c>
      <c r="G1409" s="163" t="s">
        <v>1224</v>
      </c>
      <c r="H1409" s="164">
        <v>84.07</v>
      </c>
      <c r="I1409" s="165"/>
      <c r="J1409" s="166">
        <f>ROUND(I1409*H1409,2)</f>
        <v>0</v>
      </c>
      <c r="K1409" s="162" t="s">
        <v>143</v>
      </c>
      <c r="L1409" s="167"/>
      <c r="M1409" s="168" t="s">
        <v>1</v>
      </c>
      <c r="N1409" s="169" t="s">
        <v>43</v>
      </c>
      <c r="P1409" s="141">
        <f>O1409*H1409</f>
        <v>0</v>
      </c>
      <c r="Q1409" s="141">
        <v>1E-3</v>
      </c>
      <c r="R1409" s="141">
        <f>Q1409*H1409</f>
        <v>8.4069999999999992E-2</v>
      </c>
      <c r="S1409" s="141">
        <v>0</v>
      </c>
      <c r="T1409" s="142">
        <f>S1409*H1409</f>
        <v>0</v>
      </c>
      <c r="AR1409" s="143" t="s">
        <v>473</v>
      </c>
      <c r="AT1409" s="143" t="s">
        <v>151</v>
      </c>
      <c r="AU1409" s="143" t="s">
        <v>145</v>
      </c>
      <c r="AY1409" s="17" t="s">
        <v>136</v>
      </c>
      <c r="BE1409" s="144">
        <f>IF(N1409="základní",J1409,0)</f>
        <v>0</v>
      </c>
      <c r="BF1409" s="144">
        <f>IF(N1409="snížená",J1409,0)</f>
        <v>0</v>
      </c>
      <c r="BG1409" s="144">
        <f>IF(N1409="zákl. přenesená",J1409,0)</f>
        <v>0</v>
      </c>
      <c r="BH1409" s="144">
        <f>IF(N1409="sníž. přenesená",J1409,0)</f>
        <v>0</v>
      </c>
      <c r="BI1409" s="144">
        <f>IF(N1409="nulová",J1409,0)</f>
        <v>0</v>
      </c>
      <c r="BJ1409" s="17" t="s">
        <v>145</v>
      </c>
      <c r="BK1409" s="144">
        <f>ROUND(I1409*H1409,2)</f>
        <v>0</v>
      </c>
      <c r="BL1409" s="17" t="s">
        <v>283</v>
      </c>
      <c r="BM1409" s="143" t="s">
        <v>1395</v>
      </c>
    </row>
    <row r="1410" spans="2:65" s="12" customFormat="1" ht="11.25">
      <c r="B1410" s="145"/>
      <c r="D1410" s="146" t="s">
        <v>147</v>
      </c>
      <c r="F1410" s="148" t="s">
        <v>1396</v>
      </c>
      <c r="H1410" s="149">
        <v>84.07</v>
      </c>
      <c r="I1410" s="150"/>
      <c r="L1410" s="145"/>
      <c r="M1410" s="151"/>
      <c r="T1410" s="152"/>
      <c r="AT1410" s="147" t="s">
        <v>147</v>
      </c>
      <c r="AU1410" s="147" t="s">
        <v>145</v>
      </c>
      <c r="AV1410" s="12" t="s">
        <v>145</v>
      </c>
      <c r="AW1410" s="12" t="s">
        <v>4</v>
      </c>
      <c r="AX1410" s="12" t="s">
        <v>85</v>
      </c>
      <c r="AY1410" s="147" t="s">
        <v>136</v>
      </c>
    </row>
    <row r="1411" spans="2:65" s="1" customFormat="1" ht="24.2" customHeight="1">
      <c r="B1411" s="32"/>
      <c r="C1411" s="132" t="s">
        <v>1397</v>
      </c>
      <c r="D1411" s="132" t="s">
        <v>139</v>
      </c>
      <c r="E1411" s="133" t="s">
        <v>1398</v>
      </c>
      <c r="F1411" s="134" t="s">
        <v>1399</v>
      </c>
      <c r="G1411" s="135" t="s">
        <v>196</v>
      </c>
      <c r="H1411" s="136">
        <v>30.84</v>
      </c>
      <c r="I1411" s="137"/>
      <c r="J1411" s="138">
        <f>ROUND(I1411*H1411,2)</f>
        <v>0</v>
      </c>
      <c r="K1411" s="134" t="s">
        <v>143</v>
      </c>
      <c r="L1411" s="32"/>
      <c r="M1411" s="139" t="s">
        <v>1</v>
      </c>
      <c r="N1411" s="140" t="s">
        <v>43</v>
      </c>
      <c r="P1411" s="141">
        <f>O1411*H1411</f>
        <v>0</v>
      </c>
      <c r="Q1411" s="141">
        <v>2.7999999999999998E-4</v>
      </c>
      <c r="R1411" s="141">
        <f>Q1411*H1411</f>
        <v>8.6351999999999991E-3</v>
      </c>
      <c r="S1411" s="141">
        <v>0</v>
      </c>
      <c r="T1411" s="142">
        <f>S1411*H1411</f>
        <v>0</v>
      </c>
      <c r="AR1411" s="143" t="s">
        <v>283</v>
      </c>
      <c r="AT1411" s="143" t="s">
        <v>139</v>
      </c>
      <c r="AU1411" s="143" t="s">
        <v>145</v>
      </c>
      <c r="AY1411" s="17" t="s">
        <v>136</v>
      </c>
      <c r="BE1411" s="144">
        <f>IF(N1411="základní",J1411,0)</f>
        <v>0</v>
      </c>
      <c r="BF1411" s="144">
        <f>IF(N1411="snížená",J1411,0)</f>
        <v>0</v>
      </c>
      <c r="BG1411" s="144">
        <f>IF(N1411="zákl. přenesená",J1411,0)</f>
        <v>0</v>
      </c>
      <c r="BH1411" s="144">
        <f>IF(N1411="sníž. přenesená",J1411,0)</f>
        <v>0</v>
      </c>
      <c r="BI1411" s="144">
        <f>IF(N1411="nulová",J1411,0)</f>
        <v>0</v>
      </c>
      <c r="BJ1411" s="17" t="s">
        <v>145</v>
      </c>
      <c r="BK1411" s="144">
        <f>ROUND(I1411*H1411,2)</f>
        <v>0</v>
      </c>
      <c r="BL1411" s="17" t="s">
        <v>283</v>
      </c>
      <c r="BM1411" s="143" t="s">
        <v>1400</v>
      </c>
    </row>
    <row r="1412" spans="2:65" s="14" customFormat="1" ht="11.25">
      <c r="B1412" s="170"/>
      <c r="D1412" s="146" t="s">
        <v>147</v>
      </c>
      <c r="E1412" s="171" t="s">
        <v>1</v>
      </c>
      <c r="F1412" s="172" t="s">
        <v>1401</v>
      </c>
      <c r="H1412" s="171" t="s">
        <v>1</v>
      </c>
      <c r="I1412" s="173"/>
      <c r="L1412" s="170"/>
      <c r="M1412" s="174"/>
      <c r="T1412" s="175"/>
      <c r="AT1412" s="171" t="s">
        <v>147</v>
      </c>
      <c r="AU1412" s="171" t="s">
        <v>145</v>
      </c>
      <c r="AV1412" s="14" t="s">
        <v>85</v>
      </c>
      <c r="AW1412" s="14" t="s">
        <v>33</v>
      </c>
      <c r="AX1412" s="14" t="s">
        <v>77</v>
      </c>
      <c r="AY1412" s="171" t="s">
        <v>136</v>
      </c>
    </row>
    <row r="1413" spans="2:65" s="12" customFormat="1" ht="11.25">
      <c r="B1413" s="145"/>
      <c r="D1413" s="146" t="s">
        <v>147</v>
      </c>
      <c r="E1413" s="147" t="s">
        <v>1</v>
      </c>
      <c r="F1413" s="148" t="s">
        <v>1402</v>
      </c>
      <c r="H1413" s="149">
        <v>1.2</v>
      </c>
      <c r="I1413" s="150"/>
      <c r="L1413" s="145"/>
      <c r="M1413" s="151"/>
      <c r="T1413" s="152"/>
      <c r="AT1413" s="147" t="s">
        <v>147</v>
      </c>
      <c r="AU1413" s="147" t="s">
        <v>145</v>
      </c>
      <c r="AV1413" s="12" t="s">
        <v>145</v>
      </c>
      <c r="AW1413" s="12" t="s">
        <v>33</v>
      </c>
      <c r="AX1413" s="12" t="s">
        <v>77</v>
      </c>
      <c r="AY1413" s="147" t="s">
        <v>136</v>
      </c>
    </row>
    <row r="1414" spans="2:65" s="14" customFormat="1" ht="11.25">
      <c r="B1414" s="170"/>
      <c r="D1414" s="146" t="s">
        <v>147</v>
      </c>
      <c r="E1414" s="171" t="s">
        <v>1</v>
      </c>
      <c r="F1414" s="172" t="s">
        <v>1370</v>
      </c>
      <c r="H1414" s="171" t="s">
        <v>1</v>
      </c>
      <c r="I1414" s="173"/>
      <c r="L1414" s="170"/>
      <c r="M1414" s="174"/>
      <c r="T1414" s="175"/>
      <c r="AT1414" s="171" t="s">
        <v>147</v>
      </c>
      <c r="AU1414" s="171" t="s">
        <v>145</v>
      </c>
      <c r="AV1414" s="14" t="s">
        <v>85</v>
      </c>
      <c r="AW1414" s="14" t="s">
        <v>33</v>
      </c>
      <c r="AX1414" s="14" t="s">
        <v>77</v>
      </c>
      <c r="AY1414" s="171" t="s">
        <v>136</v>
      </c>
    </row>
    <row r="1415" spans="2:65" s="12" customFormat="1" ht="11.25">
      <c r="B1415" s="145"/>
      <c r="D1415" s="146" t="s">
        <v>147</v>
      </c>
      <c r="E1415" s="147" t="s">
        <v>1</v>
      </c>
      <c r="F1415" s="148" t="s">
        <v>1403</v>
      </c>
      <c r="H1415" s="149">
        <v>3.64</v>
      </c>
      <c r="I1415" s="150"/>
      <c r="L1415" s="145"/>
      <c r="M1415" s="151"/>
      <c r="T1415" s="152"/>
      <c r="AT1415" s="147" t="s">
        <v>147</v>
      </c>
      <c r="AU1415" s="147" t="s">
        <v>145</v>
      </c>
      <c r="AV1415" s="12" t="s">
        <v>145</v>
      </c>
      <c r="AW1415" s="12" t="s">
        <v>33</v>
      </c>
      <c r="AX1415" s="12" t="s">
        <v>77</v>
      </c>
      <c r="AY1415" s="147" t="s">
        <v>136</v>
      </c>
    </row>
    <row r="1416" spans="2:65" s="14" customFormat="1" ht="11.25">
      <c r="B1416" s="170"/>
      <c r="D1416" s="146" t="s">
        <v>147</v>
      </c>
      <c r="E1416" s="171" t="s">
        <v>1</v>
      </c>
      <c r="F1416" s="172" t="s">
        <v>227</v>
      </c>
      <c r="H1416" s="171" t="s">
        <v>1</v>
      </c>
      <c r="I1416" s="173"/>
      <c r="L1416" s="170"/>
      <c r="M1416" s="174"/>
      <c r="T1416" s="175"/>
      <c r="AT1416" s="171" t="s">
        <v>147</v>
      </c>
      <c r="AU1416" s="171" t="s">
        <v>145</v>
      </c>
      <c r="AV1416" s="14" t="s">
        <v>85</v>
      </c>
      <c r="AW1416" s="14" t="s">
        <v>33</v>
      </c>
      <c r="AX1416" s="14" t="s">
        <v>77</v>
      </c>
      <c r="AY1416" s="171" t="s">
        <v>136</v>
      </c>
    </row>
    <row r="1417" spans="2:65" s="12" customFormat="1" ht="11.25">
      <c r="B1417" s="145"/>
      <c r="D1417" s="146" t="s">
        <v>147</v>
      </c>
      <c r="E1417" s="147" t="s">
        <v>1</v>
      </c>
      <c r="F1417" s="148" t="s">
        <v>1402</v>
      </c>
      <c r="H1417" s="149">
        <v>1.2</v>
      </c>
      <c r="I1417" s="150"/>
      <c r="L1417" s="145"/>
      <c r="M1417" s="151"/>
      <c r="T1417" s="152"/>
      <c r="AT1417" s="147" t="s">
        <v>147</v>
      </c>
      <c r="AU1417" s="147" t="s">
        <v>145</v>
      </c>
      <c r="AV1417" s="12" t="s">
        <v>145</v>
      </c>
      <c r="AW1417" s="12" t="s">
        <v>33</v>
      </c>
      <c r="AX1417" s="12" t="s">
        <v>77</v>
      </c>
      <c r="AY1417" s="147" t="s">
        <v>136</v>
      </c>
    </row>
    <row r="1418" spans="2:65" s="14" customFormat="1" ht="11.25">
      <c r="B1418" s="170"/>
      <c r="D1418" s="146" t="s">
        <v>147</v>
      </c>
      <c r="E1418" s="171" t="s">
        <v>1</v>
      </c>
      <c r="F1418" s="172" t="s">
        <v>206</v>
      </c>
      <c r="H1418" s="171" t="s">
        <v>1</v>
      </c>
      <c r="I1418" s="173"/>
      <c r="L1418" s="170"/>
      <c r="M1418" s="174"/>
      <c r="T1418" s="175"/>
      <c r="AT1418" s="171" t="s">
        <v>147</v>
      </c>
      <c r="AU1418" s="171" t="s">
        <v>145</v>
      </c>
      <c r="AV1418" s="14" t="s">
        <v>85</v>
      </c>
      <c r="AW1418" s="14" t="s">
        <v>33</v>
      </c>
      <c r="AX1418" s="14" t="s">
        <v>77</v>
      </c>
      <c r="AY1418" s="171" t="s">
        <v>136</v>
      </c>
    </row>
    <row r="1419" spans="2:65" s="12" customFormat="1" ht="11.25">
      <c r="B1419" s="145"/>
      <c r="D1419" s="146" t="s">
        <v>147</v>
      </c>
      <c r="E1419" s="147" t="s">
        <v>1</v>
      </c>
      <c r="F1419" s="148" t="s">
        <v>1404</v>
      </c>
      <c r="H1419" s="149">
        <v>3.5</v>
      </c>
      <c r="I1419" s="150"/>
      <c r="L1419" s="145"/>
      <c r="M1419" s="151"/>
      <c r="T1419" s="152"/>
      <c r="AT1419" s="147" t="s">
        <v>147</v>
      </c>
      <c r="AU1419" s="147" t="s">
        <v>145</v>
      </c>
      <c r="AV1419" s="12" t="s">
        <v>145</v>
      </c>
      <c r="AW1419" s="12" t="s">
        <v>33</v>
      </c>
      <c r="AX1419" s="12" t="s">
        <v>77</v>
      </c>
      <c r="AY1419" s="147" t="s">
        <v>136</v>
      </c>
    </row>
    <row r="1420" spans="2:65" s="14" customFormat="1" ht="11.25">
      <c r="B1420" s="170"/>
      <c r="D1420" s="146" t="s">
        <v>147</v>
      </c>
      <c r="E1420" s="171" t="s">
        <v>1</v>
      </c>
      <c r="F1420" s="172" t="s">
        <v>301</v>
      </c>
      <c r="H1420" s="171" t="s">
        <v>1</v>
      </c>
      <c r="I1420" s="173"/>
      <c r="L1420" s="170"/>
      <c r="M1420" s="174"/>
      <c r="T1420" s="175"/>
      <c r="AT1420" s="171" t="s">
        <v>147</v>
      </c>
      <c r="AU1420" s="171" t="s">
        <v>145</v>
      </c>
      <c r="AV1420" s="14" t="s">
        <v>85</v>
      </c>
      <c r="AW1420" s="14" t="s">
        <v>33</v>
      </c>
      <c r="AX1420" s="14" t="s">
        <v>77</v>
      </c>
      <c r="AY1420" s="171" t="s">
        <v>136</v>
      </c>
    </row>
    <row r="1421" spans="2:65" s="12" customFormat="1" ht="11.25">
      <c r="B1421" s="145"/>
      <c r="D1421" s="146" t="s">
        <v>147</v>
      </c>
      <c r="E1421" s="147" t="s">
        <v>1</v>
      </c>
      <c r="F1421" s="148" t="s">
        <v>1404</v>
      </c>
      <c r="H1421" s="149">
        <v>3.5</v>
      </c>
      <c r="I1421" s="150"/>
      <c r="L1421" s="145"/>
      <c r="M1421" s="151"/>
      <c r="T1421" s="152"/>
      <c r="AT1421" s="147" t="s">
        <v>147</v>
      </c>
      <c r="AU1421" s="147" t="s">
        <v>145</v>
      </c>
      <c r="AV1421" s="12" t="s">
        <v>145</v>
      </c>
      <c r="AW1421" s="12" t="s">
        <v>33</v>
      </c>
      <c r="AX1421" s="12" t="s">
        <v>77</v>
      </c>
      <c r="AY1421" s="147" t="s">
        <v>136</v>
      </c>
    </row>
    <row r="1422" spans="2:65" s="14" customFormat="1" ht="11.25">
      <c r="B1422" s="170"/>
      <c r="D1422" s="146" t="s">
        <v>147</v>
      </c>
      <c r="E1422" s="171" t="s">
        <v>1</v>
      </c>
      <c r="F1422" s="172" t="s">
        <v>303</v>
      </c>
      <c r="H1422" s="171" t="s">
        <v>1</v>
      </c>
      <c r="I1422" s="173"/>
      <c r="L1422" s="170"/>
      <c r="M1422" s="174"/>
      <c r="T1422" s="175"/>
      <c r="AT1422" s="171" t="s">
        <v>147</v>
      </c>
      <c r="AU1422" s="171" t="s">
        <v>145</v>
      </c>
      <c r="AV1422" s="14" t="s">
        <v>85</v>
      </c>
      <c r="AW1422" s="14" t="s">
        <v>33</v>
      </c>
      <c r="AX1422" s="14" t="s">
        <v>77</v>
      </c>
      <c r="AY1422" s="171" t="s">
        <v>136</v>
      </c>
    </row>
    <row r="1423" spans="2:65" s="12" customFormat="1" ht="11.25">
      <c r="B1423" s="145"/>
      <c r="D1423" s="146" t="s">
        <v>147</v>
      </c>
      <c r="E1423" s="147" t="s">
        <v>1</v>
      </c>
      <c r="F1423" s="148" t="s">
        <v>1404</v>
      </c>
      <c r="H1423" s="149">
        <v>3.5</v>
      </c>
      <c r="I1423" s="150"/>
      <c r="L1423" s="145"/>
      <c r="M1423" s="151"/>
      <c r="T1423" s="152"/>
      <c r="AT1423" s="147" t="s">
        <v>147</v>
      </c>
      <c r="AU1423" s="147" t="s">
        <v>145</v>
      </c>
      <c r="AV1423" s="12" t="s">
        <v>145</v>
      </c>
      <c r="AW1423" s="12" t="s">
        <v>33</v>
      </c>
      <c r="AX1423" s="12" t="s">
        <v>77</v>
      </c>
      <c r="AY1423" s="147" t="s">
        <v>136</v>
      </c>
    </row>
    <row r="1424" spans="2:65" s="15" customFormat="1" ht="11.25">
      <c r="B1424" s="176"/>
      <c r="D1424" s="146" t="s">
        <v>147</v>
      </c>
      <c r="E1424" s="177" t="s">
        <v>1</v>
      </c>
      <c r="F1424" s="178" t="s">
        <v>167</v>
      </c>
      <c r="H1424" s="179">
        <v>16.54</v>
      </c>
      <c r="I1424" s="180"/>
      <c r="L1424" s="176"/>
      <c r="M1424" s="181"/>
      <c r="T1424" s="182"/>
      <c r="AT1424" s="177" t="s">
        <v>147</v>
      </c>
      <c r="AU1424" s="177" t="s">
        <v>145</v>
      </c>
      <c r="AV1424" s="15" t="s">
        <v>137</v>
      </c>
      <c r="AW1424" s="15" t="s">
        <v>33</v>
      </c>
      <c r="AX1424" s="15" t="s">
        <v>77</v>
      </c>
      <c r="AY1424" s="177" t="s">
        <v>136</v>
      </c>
    </row>
    <row r="1425" spans="2:65" s="14" customFormat="1" ht="11.25">
      <c r="B1425" s="170"/>
      <c r="D1425" s="146" t="s">
        <v>147</v>
      </c>
      <c r="E1425" s="171" t="s">
        <v>1</v>
      </c>
      <c r="F1425" s="172" t="s">
        <v>217</v>
      </c>
      <c r="H1425" s="171" t="s">
        <v>1</v>
      </c>
      <c r="I1425" s="173"/>
      <c r="L1425" s="170"/>
      <c r="M1425" s="174"/>
      <c r="T1425" s="175"/>
      <c r="AT1425" s="171" t="s">
        <v>147</v>
      </c>
      <c r="AU1425" s="171" t="s">
        <v>145</v>
      </c>
      <c r="AV1425" s="14" t="s">
        <v>85</v>
      </c>
      <c r="AW1425" s="14" t="s">
        <v>33</v>
      </c>
      <c r="AX1425" s="14" t="s">
        <v>77</v>
      </c>
      <c r="AY1425" s="171" t="s">
        <v>136</v>
      </c>
    </row>
    <row r="1426" spans="2:65" s="12" customFormat="1" ht="11.25">
      <c r="B1426" s="145"/>
      <c r="D1426" s="146" t="s">
        <v>147</v>
      </c>
      <c r="E1426" s="147" t="s">
        <v>1</v>
      </c>
      <c r="F1426" s="148" t="s">
        <v>1405</v>
      </c>
      <c r="H1426" s="149">
        <v>3.7</v>
      </c>
      <c r="I1426" s="150"/>
      <c r="L1426" s="145"/>
      <c r="M1426" s="151"/>
      <c r="T1426" s="152"/>
      <c r="AT1426" s="147" t="s">
        <v>147</v>
      </c>
      <c r="AU1426" s="147" t="s">
        <v>145</v>
      </c>
      <c r="AV1426" s="12" t="s">
        <v>145</v>
      </c>
      <c r="AW1426" s="12" t="s">
        <v>33</v>
      </c>
      <c r="AX1426" s="12" t="s">
        <v>77</v>
      </c>
      <c r="AY1426" s="147" t="s">
        <v>136</v>
      </c>
    </row>
    <row r="1427" spans="2:65" s="14" customFormat="1" ht="11.25">
      <c r="B1427" s="170"/>
      <c r="D1427" s="146" t="s">
        <v>147</v>
      </c>
      <c r="E1427" s="171" t="s">
        <v>1</v>
      </c>
      <c r="F1427" s="172" t="s">
        <v>185</v>
      </c>
      <c r="H1427" s="171" t="s">
        <v>1</v>
      </c>
      <c r="I1427" s="173"/>
      <c r="L1427" s="170"/>
      <c r="M1427" s="174"/>
      <c r="T1427" s="175"/>
      <c r="AT1427" s="171" t="s">
        <v>147</v>
      </c>
      <c r="AU1427" s="171" t="s">
        <v>145</v>
      </c>
      <c r="AV1427" s="14" t="s">
        <v>85</v>
      </c>
      <c r="AW1427" s="14" t="s">
        <v>33</v>
      </c>
      <c r="AX1427" s="14" t="s">
        <v>77</v>
      </c>
      <c r="AY1427" s="171" t="s">
        <v>136</v>
      </c>
    </row>
    <row r="1428" spans="2:65" s="12" customFormat="1" ht="11.25">
      <c r="B1428" s="145"/>
      <c r="D1428" s="146" t="s">
        <v>147</v>
      </c>
      <c r="E1428" s="147" t="s">
        <v>1</v>
      </c>
      <c r="F1428" s="148" t="s">
        <v>1406</v>
      </c>
      <c r="H1428" s="149">
        <v>3.6</v>
      </c>
      <c r="I1428" s="150"/>
      <c r="L1428" s="145"/>
      <c r="M1428" s="151"/>
      <c r="T1428" s="152"/>
      <c r="AT1428" s="147" t="s">
        <v>147</v>
      </c>
      <c r="AU1428" s="147" t="s">
        <v>145</v>
      </c>
      <c r="AV1428" s="12" t="s">
        <v>145</v>
      </c>
      <c r="AW1428" s="12" t="s">
        <v>33</v>
      </c>
      <c r="AX1428" s="12" t="s">
        <v>77</v>
      </c>
      <c r="AY1428" s="147" t="s">
        <v>136</v>
      </c>
    </row>
    <row r="1429" spans="2:65" s="12" customFormat="1" ht="11.25">
      <c r="B1429" s="145"/>
      <c r="D1429" s="146" t="s">
        <v>147</v>
      </c>
      <c r="E1429" s="147" t="s">
        <v>1</v>
      </c>
      <c r="F1429" s="148" t="s">
        <v>1407</v>
      </c>
      <c r="H1429" s="149">
        <v>3.5</v>
      </c>
      <c r="I1429" s="150"/>
      <c r="L1429" s="145"/>
      <c r="M1429" s="151"/>
      <c r="T1429" s="152"/>
      <c r="AT1429" s="147" t="s">
        <v>147</v>
      </c>
      <c r="AU1429" s="147" t="s">
        <v>145</v>
      </c>
      <c r="AV1429" s="12" t="s">
        <v>145</v>
      </c>
      <c r="AW1429" s="12" t="s">
        <v>33</v>
      </c>
      <c r="AX1429" s="12" t="s">
        <v>77</v>
      </c>
      <c r="AY1429" s="147" t="s">
        <v>136</v>
      </c>
    </row>
    <row r="1430" spans="2:65" s="12" customFormat="1" ht="11.25">
      <c r="B1430" s="145"/>
      <c r="D1430" s="146" t="s">
        <v>147</v>
      </c>
      <c r="E1430" s="147" t="s">
        <v>1</v>
      </c>
      <c r="F1430" s="148" t="s">
        <v>1408</v>
      </c>
      <c r="H1430" s="149">
        <v>3.5</v>
      </c>
      <c r="I1430" s="150"/>
      <c r="L1430" s="145"/>
      <c r="M1430" s="151"/>
      <c r="T1430" s="152"/>
      <c r="AT1430" s="147" t="s">
        <v>147</v>
      </c>
      <c r="AU1430" s="147" t="s">
        <v>145</v>
      </c>
      <c r="AV1430" s="12" t="s">
        <v>145</v>
      </c>
      <c r="AW1430" s="12" t="s">
        <v>33</v>
      </c>
      <c r="AX1430" s="12" t="s">
        <v>77</v>
      </c>
      <c r="AY1430" s="147" t="s">
        <v>136</v>
      </c>
    </row>
    <row r="1431" spans="2:65" s="15" customFormat="1" ht="11.25">
      <c r="B1431" s="176"/>
      <c r="D1431" s="146" t="s">
        <v>147</v>
      </c>
      <c r="E1431" s="177" t="s">
        <v>1</v>
      </c>
      <c r="F1431" s="178" t="s">
        <v>167</v>
      </c>
      <c r="H1431" s="179">
        <v>14.3</v>
      </c>
      <c r="I1431" s="180"/>
      <c r="L1431" s="176"/>
      <c r="M1431" s="181"/>
      <c r="T1431" s="182"/>
      <c r="AT1431" s="177" t="s">
        <v>147</v>
      </c>
      <c r="AU1431" s="177" t="s">
        <v>145</v>
      </c>
      <c r="AV1431" s="15" t="s">
        <v>137</v>
      </c>
      <c r="AW1431" s="15" t="s">
        <v>33</v>
      </c>
      <c r="AX1431" s="15" t="s">
        <v>77</v>
      </c>
      <c r="AY1431" s="177" t="s">
        <v>136</v>
      </c>
    </row>
    <row r="1432" spans="2:65" s="13" customFormat="1" ht="11.25">
      <c r="B1432" s="153"/>
      <c r="D1432" s="146" t="s">
        <v>147</v>
      </c>
      <c r="E1432" s="154" t="s">
        <v>1</v>
      </c>
      <c r="F1432" s="155" t="s">
        <v>150</v>
      </c>
      <c r="H1432" s="156">
        <v>30.84</v>
      </c>
      <c r="I1432" s="157"/>
      <c r="L1432" s="153"/>
      <c r="M1432" s="158"/>
      <c r="T1432" s="159"/>
      <c r="AT1432" s="154" t="s">
        <v>147</v>
      </c>
      <c r="AU1432" s="154" t="s">
        <v>145</v>
      </c>
      <c r="AV1432" s="13" t="s">
        <v>144</v>
      </c>
      <c r="AW1432" s="13" t="s">
        <v>33</v>
      </c>
      <c r="AX1432" s="13" t="s">
        <v>85</v>
      </c>
      <c r="AY1432" s="154" t="s">
        <v>136</v>
      </c>
    </row>
    <row r="1433" spans="2:65" s="1" customFormat="1" ht="16.5" customHeight="1">
      <c r="B1433" s="32"/>
      <c r="C1433" s="132" t="s">
        <v>1409</v>
      </c>
      <c r="D1433" s="132" t="s">
        <v>139</v>
      </c>
      <c r="E1433" s="133" t="s">
        <v>1410</v>
      </c>
      <c r="F1433" s="134" t="s">
        <v>1411</v>
      </c>
      <c r="G1433" s="135" t="s">
        <v>175</v>
      </c>
      <c r="H1433" s="136">
        <v>5.38</v>
      </c>
      <c r="I1433" s="137"/>
      <c r="J1433" s="138">
        <f>ROUND(I1433*H1433,2)</f>
        <v>0</v>
      </c>
      <c r="K1433" s="134" t="s">
        <v>143</v>
      </c>
      <c r="L1433" s="32"/>
      <c r="M1433" s="139" t="s">
        <v>1</v>
      </c>
      <c r="N1433" s="140" t="s">
        <v>43</v>
      </c>
      <c r="P1433" s="141">
        <f>O1433*H1433</f>
        <v>0</v>
      </c>
      <c r="Q1433" s="141">
        <v>4.4999999999999997E-3</v>
      </c>
      <c r="R1433" s="141">
        <f>Q1433*H1433</f>
        <v>2.4209999999999999E-2</v>
      </c>
      <c r="S1433" s="141">
        <v>0</v>
      </c>
      <c r="T1433" s="142">
        <f>S1433*H1433</f>
        <v>0</v>
      </c>
      <c r="AR1433" s="143" t="s">
        <v>283</v>
      </c>
      <c r="AT1433" s="143" t="s">
        <v>139</v>
      </c>
      <c r="AU1433" s="143" t="s">
        <v>145</v>
      </c>
      <c r="AY1433" s="17" t="s">
        <v>136</v>
      </c>
      <c r="BE1433" s="144">
        <f>IF(N1433="základní",J1433,0)</f>
        <v>0</v>
      </c>
      <c r="BF1433" s="144">
        <f>IF(N1433="snížená",J1433,0)</f>
        <v>0</v>
      </c>
      <c r="BG1433" s="144">
        <f>IF(N1433="zákl. přenesená",J1433,0)</f>
        <v>0</v>
      </c>
      <c r="BH1433" s="144">
        <f>IF(N1433="sníž. přenesená",J1433,0)</f>
        <v>0</v>
      </c>
      <c r="BI1433" s="144">
        <f>IF(N1433="nulová",J1433,0)</f>
        <v>0</v>
      </c>
      <c r="BJ1433" s="17" t="s">
        <v>145</v>
      </c>
      <c r="BK1433" s="144">
        <f>ROUND(I1433*H1433,2)</f>
        <v>0</v>
      </c>
      <c r="BL1433" s="17" t="s">
        <v>283</v>
      </c>
      <c r="BM1433" s="143" t="s">
        <v>1412</v>
      </c>
    </row>
    <row r="1434" spans="2:65" s="14" customFormat="1" ht="11.25">
      <c r="B1434" s="170"/>
      <c r="D1434" s="146" t="s">
        <v>147</v>
      </c>
      <c r="E1434" s="171" t="s">
        <v>1</v>
      </c>
      <c r="F1434" s="172" t="s">
        <v>1413</v>
      </c>
      <c r="H1434" s="171" t="s">
        <v>1</v>
      </c>
      <c r="I1434" s="173"/>
      <c r="L1434" s="170"/>
      <c r="M1434" s="174"/>
      <c r="T1434" s="175"/>
      <c r="AT1434" s="171" t="s">
        <v>147</v>
      </c>
      <c r="AU1434" s="171" t="s">
        <v>145</v>
      </c>
      <c r="AV1434" s="14" t="s">
        <v>85</v>
      </c>
      <c r="AW1434" s="14" t="s">
        <v>33</v>
      </c>
      <c r="AX1434" s="14" t="s">
        <v>77</v>
      </c>
      <c r="AY1434" s="171" t="s">
        <v>136</v>
      </c>
    </row>
    <row r="1435" spans="2:65" s="12" customFormat="1" ht="11.25">
      <c r="B1435" s="145"/>
      <c r="D1435" s="146" t="s">
        <v>147</v>
      </c>
      <c r="E1435" s="147" t="s">
        <v>1</v>
      </c>
      <c r="F1435" s="148" t="s">
        <v>1414</v>
      </c>
      <c r="H1435" s="149">
        <v>2.72</v>
      </c>
      <c r="I1435" s="150"/>
      <c r="L1435" s="145"/>
      <c r="M1435" s="151"/>
      <c r="T1435" s="152"/>
      <c r="AT1435" s="147" t="s">
        <v>147</v>
      </c>
      <c r="AU1435" s="147" t="s">
        <v>145</v>
      </c>
      <c r="AV1435" s="12" t="s">
        <v>145</v>
      </c>
      <c r="AW1435" s="12" t="s">
        <v>33</v>
      </c>
      <c r="AX1435" s="12" t="s">
        <v>77</v>
      </c>
      <c r="AY1435" s="147" t="s">
        <v>136</v>
      </c>
    </row>
    <row r="1436" spans="2:65" s="14" customFormat="1" ht="11.25">
      <c r="B1436" s="170"/>
      <c r="D1436" s="146" t="s">
        <v>147</v>
      </c>
      <c r="E1436" s="171" t="s">
        <v>1</v>
      </c>
      <c r="F1436" s="172" t="s">
        <v>1415</v>
      </c>
      <c r="H1436" s="171" t="s">
        <v>1</v>
      </c>
      <c r="I1436" s="173"/>
      <c r="L1436" s="170"/>
      <c r="M1436" s="174"/>
      <c r="T1436" s="175"/>
      <c r="AT1436" s="171" t="s">
        <v>147</v>
      </c>
      <c r="AU1436" s="171" t="s">
        <v>145</v>
      </c>
      <c r="AV1436" s="14" t="s">
        <v>85</v>
      </c>
      <c r="AW1436" s="14" t="s">
        <v>33</v>
      </c>
      <c r="AX1436" s="14" t="s">
        <v>77</v>
      </c>
      <c r="AY1436" s="171" t="s">
        <v>136</v>
      </c>
    </row>
    <row r="1437" spans="2:65" s="12" customFormat="1" ht="11.25">
      <c r="B1437" s="145"/>
      <c r="D1437" s="146" t="s">
        <v>147</v>
      </c>
      <c r="E1437" s="147" t="s">
        <v>1</v>
      </c>
      <c r="F1437" s="148" t="s">
        <v>1416</v>
      </c>
      <c r="H1437" s="149">
        <v>2.66</v>
      </c>
      <c r="I1437" s="150"/>
      <c r="L1437" s="145"/>
      <c r="M1437" s="151"/>
      <c r="T1437" s="152"/>
      <c r="AT1437" s="147" t="s">
        <v>147</v>
      </c>
      <c r="AU1437" s="147" t="s">
        <v>145</v>
      </c>
      <c r="AV1437" s="12" t="s">
        <v>145</v>
      </c>
      <c r="AW1437" s="12" t="s">
        <v>33</v>
      </c>
      <c r="AX1437" s="12" t="s">
        <v>77</v>
      </c>
      <c r="AY1437" s="147" t="s">
        <v>136</v>
      </c>
    </row>
    <row r="1438" spans="2:65" s="13" customFormat="1" ht="11.25">
      <c r="B1438" s="153"/>
      <c r="D1438" s="146" t="s">
        <v>147</v>
      </c>
      <c r="E1438" s="154" t="s">
        <v>1</v>
      </c>
      <c r="F1438" s="155" t="s">
        <v>150</v>
      </c>
      <c r="H1438" s="156">
        <v>5.38</v>
      </c>
      <c r="I1438" s="157"/>
      <c r="L1438" s="153"/>
      <c r="M1438" s="158"/>
      <c r="T1438" s="159"/>
      <c r="AT1438" s="154" t="s">
        <v>147</v>
      </c>
      <c r="AU1438" s="154" t="s">
        <v>145</v>
      </c>
      <c r="AV1438" s="13" t="s">
        <v>144</v>
      </c>
      <c r="AW1438" s="13" t="s">
        <v>33</v>
      </c>
      <c r="AX1438" s="13" t="s">
        <v>85</v>
      </c>
      <c r="AY1438" s="154" t="s">
        <v>136</v>
      </c>
    </row>
    <row r="1439" spans="2:65" s="1" customFormat="1" ht="24.2" customHeight="1">
      <c r="B1439" s="32"/>
      <c r="C1439" s="132" t="s">
        <v>1417</v>
      </c>
      <c r="D1439" s="132" t="s">
        <v>139</v>
      </c>
      <c r="E1439" s="133" t="s">
        <v>1418</v>
      </c>
      <c r="F1439" s="134" t="s">
        <v>1419</v>
      </c>
      <c r="G1439" s="135" t="s">
        <v>175</v>
      </c>
      <c r="H1439" s="136">
        <v>10.76</v>
      </c>
      <c r="I1439" s="137"/>
      <c r="J1439" s="138">
        <f>ROUND(I1439*H1439,2)</f>
        <v>0</v>
      </c>
      <c r="K1439" s="134" t="s">
        <v>143</v>
      </c>
      <c r="L1439" s="32"/>
      <c r="M1439" s="139" t="s">
        <v>1</v>
      </c>
      <c r="N1439" s="140" t="s">
        <v>43</v>
      </c>
      <c r="P1439" s="141">
        <f>O1439*H1439</f>
        <v>0</v>
      </c>
      <c r="Q1439" s="141">
        <v>1.4499999999999999E-3</v>
      </c>
      <c r="R1439" s="141">
        <f>Q1439*H1439</f>
        <v>1.5601999999999998E-2</v>
      </c>
      <c r="S1439" s="141">
        <v>0</v>
      </c>
      <c r="T1439" s="142">
        <f>S1439*H1439</f>
        <v>0</v>
      </c>
      <c r="AR1439" s="143" t="s">
        <v>283</v>
      </c>
      <c r="AT1439" s="143" t="s">
        <v>139</v>
      </c>
      <c r="AU1439" s="143" t="s">
        <v>145</v>
      </c>
      <c r="AY1439" s="17" t="s">
        <v>136</v>
      </c>
      <c r="BE1439" s="144">
        <f>IF(N1439="základní",J1439,0)</f>
        <v>0</v>
      </c>
      <c r="BF1439" s="144">
        <f>IF(N1439="snížená",J1439,0)</f>
        <v>0</v>
      </c>
      <c r="BG1439" s="144">
        <f>IF(N1439="zákl. přenesená",J1439,0)</f>
        <v>0</v>
      </c>
      <c r="BH1439" s="144">
        <f>IF(N1439="sníž. přenesená",J1439,0)</f>
        <v>0</v>
      </c>
      <c r="BI1439" s="144">
        <f>IF(N1439="nulová",J1439,0)</f>
        <v>0</v>
      </c>
      <c r="BJ1439" s="17" t="s">
        <v>145</v>
      </c>
      <c r="BK1439" s="144">
        <f>ROUND(I1439*H1439,2)</f>
        <v>0</v>
      </c>
      <c r="BL1439" s="17" t="s">
        <v>283</v>
      </c>
      <c r="BM1439" s="143" t="s">
        <v>1420</v>
      </c>
    </row>
    <row r="1440" spans="2:65" s="12" customFormat="1" ht="11.25">
      <c r="B1440" s="145"/>
      <c r="D1440" s="146" t="s">
        <v>147</v>
      </c>
      <c r="F1440" s="148" t="s">
        <v>1421</v>
      </c>
      <c r="H1440" s="149">
        <v>10.76</v>
      </c>
      <c r="I1440" s="150"/>
      <c r="L1440" s="145"/>
      <c r="M1440" s="151"/>
      <c r="T1440" s="152"/>
      <c r="AT1440" s="147" t="s">
        <v>147</v>
      </c>
      <c r="AU1440" s="147" t="s">
        <v>145</v>
      </c>
      <c r="AV1440" s="12" t="s">
        <v>145</v>
      </c>
      <c r="AW1440" s="12" t="s">
        <v>4</v>
      </c>
      <c r="AX1440" s="12" t="s">
        <v>85</v>
      </c>
      <c r="AY1440" s="147" t="s">
        <v>136</v>
      </c>
    </row>
    <row r="1441" spans="2:65" s="1" customFormat="1" ht="33" customHeight="1">
      <c r="B1441" s="32"/>
      <c r="C1441" s="132" t="s">
        <v>1422</v>
      </c>
      <c r="D1441" s="132" t="s">
        <v>139</v>
      </c>
      <c r="E1441" s="133" t="s">
        <v>1423</v>
      </c>
      <c r="F1441" s="134" t="s">
        <v>1424</v>
      </c>
      <c r="G1441" s="135" t="s">
        <v>175</v>
      </c>
      <c r="H1441" s="136">
        <v>117.788</v>
      </c>
      <c r="I1441" s="137"/>
      <c r="J1441" s="138">
        <f>ROUND(I1441*H1441,2)</f>
        <v>0</v>
      </c>
      <c r="K1441" s="134" t="s">
        <v>143</v>
      </c>
      <c r="L1441" s="32"/>
      <c r="M1441" s="139" t="s">
        <v>1</v>
      </c>
      <c r="N1441" s="140" t="s">
        <v>43</v>
      </c>
      <c r="P1441" s="141">
        <f>O1441*H1441</f>
        <v>0</v>
      </c>
      <c r="Q1441" s="141">
        <v>9.0900000000000009E-3</v>
      </c>
      <c r="R1441" s="141">
        <f>Q1441*H1441</f>
        <v>1.0706929200000002</v>
      </c>
      <c r="S1441" s="141">
        <v>0</v>
      </c>
      <c r="T1441" s="142">
        <f>S1441*H1441</f>
        <v>0</v>
      </c>
      <c r="AR1441" s="143" t="s">
        <v>283</v>
      </c>
      <c r="AT1441" s="143" t="s">
        <v>139</v>
      </c>
      <c r="AU1441" s="143" t="s">
        <v>145</v>
      </c>
      <c r="AY1441" s="17" t="s">
        <v>136</v>
      </c>
      <c r="BE1441" s="144">
        <f>IF(N1441="základní",J1441,0)</f>
        <v>0</v>
      </c>
      <c r="BF1441" s="144">
        <f>IF(N1441="snížená",J1441,0)</f>
        <v>0</v>
      </c>
      <c r="BG1441" s="144">
        <f>IF(N1441="zákl. přenesená",J1441,0)</f>
        <v>0</v>
      </c>
      <c r="BH1441" s="144">
        <f>IF(N1441="sníž. přenesená",J1441,0)</f>
        <v>0</v>
      </c>
      <c r="BI1441" s="144">
        <f>IF(N1441="nulová",J1441,0)</f>
        <v>0</v>
      </c>
      <c r="BJ1441" s="17" t="s">
        <v>145</v>
      </c>
      <c r="BK1441" s="144">
        <f>ROUND(I1441*H1441,2)</f>
        <v>0</v>
      </c>
      <c r="BL1441" s="17" t="s">
        <v>283</v>
      </c>
      <c r="BM1441" s="143" t="s">
        <v>1425</v>
      </c>
    </row>
    <row r="1442" spans="2:65" s="14" customFormat="1" ht="11.25">
      <c r="B1442" s="170"/>
      <c r="D1442" s="146" t="s">
        <v>147</v>
      </c>
      <c r="E1442" s="171" t="s">
        <v>1</v>
      </c>
      <c r="F1442" s="172" t="s">
        <v>1426</v>
      </c>
      <c r="H1442" s="171" t="s">
        <v>1</v>
      </c>
      <c r="I1442" s="173"/>
      <c r="L1442" s="170"/>
      <c r="M1442" s="174"/>
      <c r="T1442" s="175"/>
      <c r="AT1442" s="171" t="s">
        <v>147</v>
      </c>
      <c r="AU1442" s="171" t="s">
        <v>145</v>
      </c>
      <c r="AV1442" s="14" t="s">
        <v>85</v>
      </c>
      <c r="AW1442" s="14" t="s">
        <v>33</v>
      </c>
      <c r="AX1442" s="14" t="s">
        <v>77</v>
      </c>
      <c r="AY1442" s="171" t="s">
        <v>136</v>
      </c>
    </row>
    <row r="1443" spans="2:65" s="14" customFormat="1" ht="11.25">
      <c r="B1443" s="170"/>
      <c r="D1443" s="146" t="s">
        <v>147</v>
      </c>
      <c r="E1443" s="171" t="s">
        <v>1</v>
      </c>
      <c r="F1443" s="172" t="s">
        <v>1427</v>
      </c>
      <c r="H1443" s="171" t="s">
        <v>1</v>
      </c>
      <c r="I1443" s="173"/>
      <c r="L1443" s="170"/>
      <c r="M1443" s="174"/>
      <c r="T1443" s="175"/>
      <c r="AT1443" s="171" t="s">
        <v>147</v>
      </c>
      <c r="AU1443" s="171" t="s">
        <v>145</v>
      </c>
      <c r="AV1443" s="14" t="s">
        <v>85</v>
      </c>
      <c r="AW1443" s="14" t="s">
        <v>33</v>
      </c>
      <c r="AX1443" s="14" t="s">
        <v>77</v>
      </c>
      <c r="AY1443" s="171" t="s">
        <v>136</v>
      </c>
    </row>
    <row r="1444" spans="2:65" s="12" customFormat="1" ht="11.25">
      <c r="B1444" s="145"/>
      <c r="D1444" s="146" t="s">
        <v>147</v>
      </c>
      <c r="E1444" s="147" t="s">
        <v>1</v>
      </c>
      <c r="F1444" s="148" t="s">
        <v>1428</v>
      </c>
      <c r="H1444" s="149">
        <v>15.468</v>
      </c>
      <c r="I1444" s="150"/>
      <c r="L1444" s="145"/>
      <c r="M1444" s="151"/>
      <c r="T1444" s="152"/>
      <c r="AT1444" s="147" t="s">
        <v>147</v>
      </c>
      <c r="AU1444" s="147" t="s">
        <v>145</v>
      </c>
      <c r="AV1444" s="12" t="s">
        <v>145</v>
      </c>
      <c r="AW1444" s="12" t="s">
        <v>33</v>
      </c>
      <c r="AX1444" s="12" t="s">
        <v>77</v>
      </c>
      <c r="AY1444" s="147" t="s">
        <v>136</v>
      </c>
    </row>
    <row r="1445" spans="2:65" s="12" customFormat="1" ht="11.25">
      <c r="B1445" s="145"/>
      <c r="D1445" s="146" t="s">
        <v>147</v>
      </c>
      <c r="E1445" s="147" t="s">
        <v>1</v>
      </c>
      <c r="F1445" s="148" t="s">
        <v>1429</v>
      </c>
      <c r="H1445" s="149">
        <v>-1.69</v>
      </c>
      <c r="I1445" s="150"/>
      <c r="L1445" s="145"/>
      <c r="M1445" s="151"/>
      <c r="T1445" s="152"/>
      <c r="AT1445" s="147" t="s">
        <v>147</v>
      </c>
      <c r="AU1445" s="147" t="s">
        <v>145</v>
      </c>
      <c r="AV1445" s="12" t="s">
        <v>145</v>
      </c>
      <c r="AW1445" s="12" t="s">
        <v>33</v>
      </c>
      <c r="AX1445" s="12" t="s">
        <v>77</v>
      </c>
      <c r="AY1445" s="147" t="s">
        <v>136</v>
      </c>
    </row>
    <row r="1446" spans="2:65" s="12" customFormat="1" ht="11.25">
      <c r="B1446" s="145"/>
      <c r="D1446" s="146" t="s">
        <v>147</v>
      </c>
      <c r="E1446" s="147" t="s">
        <v>1</v>
      </c>
      <c r="F1446" s="148" t="s">
        <v>1430</v>
      </c>
      <c r="H1446" s="149">
        <v>0.375</v>
      </c>
      <c r="I1446" s="150"/>
      <c r="L1446" s="145"/>
      <c r="M1446" s="151"/>
      <c r="T1446" s="152"/>
      <c r="AT1446" s="147" t="s">
        <v>147</v>
      </c>
      <c r="AU1446" s="147" t="s">
        <v>145</v>
      </c>
      <c r="AV1446" s="12" t="s">
        <v>145</v>
      </c>
      <c r="AW1446" s="12" t="s">
        <v>33</v>
      </c>
      <c r="AX1446" s="12" t="s">
        <v>77</v>
      </c>
      <c r="AY1446" s="147" t="s">
        <v>136</v>
      </c>
    </row>
    <row r="1447" spans="2:65" s="15" customFormat="1" ht="11.25">
      <c r="B1447" s="176"/>
      <c r="D1447" s="146" t="s">
        <v>147</v>
      </c>
      <c r="E1447" s="177" t="s">
        <v>1</v>
      </c>
      <c r="F1447" s="178" t="s">
        <v>167</v>
      </c>
      <c r="H1447" s="179">
        <v>14.153</v>
      </c>
      <c r="I1447" s="180"/>
      <c r="L1447" s="176"/>
      <c r="M1447" s="181"/>
      <c r="T1447" s="182"/>
      <c r="AT1447" s="177" t="s">
        <v>147</v>
      </c>
      <c r="AU1447" s="177" t="s">
        <v>145</v>
      </c>
      <c r="AV1447" s="15" t="s">
        <v>137</v>
      </c>
      <c r="AW1447" s="15" t="s">
        <v>33</v>
      </c>
      <c r="AX1447" s="15" t="s">
        <v>77</v>
      </c>
      <c r="AY1447" s="177" t="s">
        <v>136</v>
      </c>
    </row>
    <row r="1448" spans="2:65" s="14" customFormat="1" ht="11.25">
      <c r="B1448" s="170"/>
      <c r="D1448" s="146" t="s">
        <v>147</v>
      </c>
      <c r="E1448" s="171" t="s">
        <v>1</v>
      </c>
      <c r="F1448" s="172" t="s">
        <v>1431</v>
      </c>
      <c r="H1448" s="171" t="s">
        <v>1</v>
      </c>
      <c r="I1448" s="173"/>
      <c r="L1448" s="170"/>
      <c r="M1448" s="174"/>
      <c r="T1448" s="175"/>
      <c r="AT1448" s="171" t="s">
        <v>147</v>
      </c>
      <c r="AU1448" s="171" t="s">
        <v>145</v>
      </c>
      <c r="AV1448" s="14" t="s">
        <v>85</v>
      </c>
      <c r="AW1448" s="14" t="s">
        <v>33</v>
      </c>
      <c r="AX1448" s="14" t="s">
        <v>77</v>
      </c>
      <c r="AY1448" s="171" t="s">
        <v>136</v>
      </c>
    </row>
    <row r="1449" spans="2:65" s="12" customFormat="1" ht="11.25">
      <c r="B1449" s="145"/>
      <c r="D1449" s="146" t="s">
        <v>147</v>
      </c>
      <c r="E1449" s="147" t="s">
        <v>1</v>
      </c>
      <c r="F1449" s="148" t="s">
        <v>1432</v>
      </c>
      <c r="H1449" s="149">
        <v>13.662000000000001</v>
      </c>
      <c r="I1449" s="150"/>
      <c r="L1449" s="145"/>
      <c r="M1449" s="151"/>
      <c r="T1449" s="152"/>
      <c r="AT1449" s="147" t="s">
        <v>147</v>
      </c>
      <c r="AU1449" s="147" t="s">
        <v>145</v>
      </c>
      <c r="AV1449" s="12" t="s">
        <v>145</v>
      </c>
      <c r="AW1449" s="12" t="s">
        <v>33</v>
      </c>
      <c r="AX1449" s="12" t="s">
        <v>77</v>
      </c>
      <c r="AY1449" s="147" t="s">
        <v>136</v>
      </c>
    </row>
    <row r="1450" spans="2:65" s="12" customFormat="1" ht="11.25">
      <c r="B1450" s="145"/>
      <c r="D1450" s="146" t="s">
        <v>147</v>
      </c>
      <c r="E1450" s="147" t="s">
        <v>1</v>
      </c>
      <c r="F1450" s="148" t="s">
        <v>1429</v>
      </c>
      <c r="H1450" s="149">
        <v>-1.69</v>
      </c>
      <c r="I1450" s="150"/>
      <c r="L1450" s="145"/>
      <c r="M1450" s="151"/>
      <c r="T1450" s="152"/>
      <c r="AT1450" s="147" t="s">
        <v>147</v>
      </c>
      <c r="AU1450" s="147" t="s">
        <v>145</v>
      </c>
      <c r="AV1450" s="12" t="s">
        <v>145</v>
      </c>
      <c r="AW1450" s="12" t="s">
        <v>33</v>
      </c>
      <c r="AX1450" s="12" t="s">
        <v>77</v>
      </c>
      <c r="AY1450" s="147" t="s">
        <v>136</v>
      </c>
    </row>
    <row r="1451" spans="2:65" s="15" customFormat="1" ht="11.25">
      <c r="B1451" s="176"/>
      <c r="D1451" s="146" t="s">
        <v>147</v>
      </c>
      <c r="E1451" s="177" t="s">
        <v>1</v>
      </c>
      <c r="F1451" s="178" t="s">
        <v>167</v>
      </c>
      <c r="H1451" s="179">
        <v>11.972</v>
      </c>
      <c r="I1451" s="180"/>
      <c r="L1451" s="176"/>
      <c r="M1451" s="181"/>
      <c r="T1451" s="182"/>
      <c r="AT1451" s="177" t="s">
        <v>147</v>
      </c>
      <c r="AU1451" s="177" t="s">
        <v>145</v>
      </c>
      <c r="AV1451" s="15" t="s">
        <v>137</v>
      </c>
      <c r="AW1451" s="15" t="s">
        <v>33</v>
      </c>
      <c r="AX1451" s="15" t="s">
        <v>77</v>
      </c>
      <c r="AY1451" s="177" t="s">
        <v>136</v>
      </c>
    </row>
    <row r="1452" spans="2:65" s="14" customFormat="1" ht="11.25">
      <c r="B1452" s="170"/>
      <c r="D1452" s="146" t="s">
        <v>147</v>
      </c>
      <c r="E1452" s="171" t="s">
        <v>1</v>
      </c>
      <c r="F1452" s="172" t="s">
        <v>1433</v>
      </c>
      <c r="H1452" s="171" t="s">
        <v>1</v>
      </c>
      <c r="I1452" s="173"/>
      <c r="L1452" s="170"/>
      <c r="M1452" s="174"/>
      <c r="T1452" s="175"/>
      <c r="AT1452" s="171" t="s">
        <v>147</v>
      </c>
      <c r="AU1452" s="171" t="s">
        <v>145</v>
      </c>
      <c r="AV1452" s="14" t="s">
        <v>85</v>
      </c>
      <c r="AW1452" s="14" t="s">
        <v>33</v>
      </c>
      <c r="AX1452" s="14" t="s">
        <v>77</v>
      </c>
      <c r="AY1452" s="171" t="s">
        <v>136</v>
      </c>
    </row>
    <row r="1453" spans="2:65" s="12" customFormat="1" ht="11.25">
      <c r="B1453" s="145"/>
      <c r="D1453" s="146" t="s">
        <v>147</v>
      </c>
      <c r="E1453" s="147" t="s">
        <v>1</v>
      </c>
      <c r="F1453" s="148" t="s">
        <v>1434</v>
      </c>
      <c r="H1453" s="149">
        <v>22.042000000000002</v>
      </c>
      <c r="I1453" s="150"/>
      <c r="L1453" s="145"/>
      <c r="M1453" s="151"/>
      <c r="T1453" s="152"/>
      <c r="AT1453" s="147" t="s">
        <v>147</v>
      </c>
      <c r="AU1453" s="147" t="s">
        <v>145</v>
      </c>
      <c r="AV1453" s="12" t="s">
        <v>145</v>
      </c>
      <c r="AW1453" s="12" t="s">
        <v>33</v>
      </c>
      <c r="AX1453" s="12" t="s">
        <v>77</v>
      </c>
      <c r="AY1453" s="147" t="s">
        <v>136</v>
      </c>
    </row>
    <row r="1454" spans="2:65" s="12" customFormat="1" ht="11.25">
      <c r="B1454" s="145"/>
      <c r="D1454" s="146" t="s">
        <v>147</v>
      </c>
      <c r="E1454" s="147" t="s">
        <v>1</v>
      </c>
      <c r="F1454" s="148" t="s">
        <v>1435</v>
      </c>
      <c r="H1454" s="149">
        <v>-1.4350000000000001</v>
      </c>
      <c r="I1454" s="150"/>
      <c r="L1454" s="145"/>
      <c r="M1454" s="151"/>
      <c r="T1454" s="152"/>
      <c r="AT1454" s="147" t="s">
        <v>147</v>
      </c>
      <c r="AU1454" s="147" t="s">
        <v>145</v>
      </c>
      <c r="AV1454" s="12" t="s">
        <v>145</v>
      </c>
      <c r="AW1454" s="12" t="s">
        <v>33</v>
      </c>
      <c r="AX1454" s="12" t="s">
        <v>77</v>
      </c>
      <c r="AY1454" s="147" t="s">
        <v>136</v>
      </c>
    </row>
    <row r="1455" spans="2:65" s="12" customFormat="1" ht="11.25">
      <c r="B1455" s="145"/>
      <c r="D1455" s="146" t="s">
        <v>147</v>
      </c>
      <c r="E1455" s="147" t="s">
        <v>1</v>
      </c>
      <c r="F1455" s="148" t="s">
        <v>1436</v>
      </c>
      <c r="H1455" s="149">
        <v>0.36299999999999999</v>
      </c>
      <c r="I1455" s="150"/>
      <c r="L1455" s="145"/>
      <c r="M1455" s="151"/>
      <c r="T1455" s="152"/>
      <c r="AT1455" s="147" t="s">
        <v>147</v>
      </c>
      <c r="AU1455" s="147" t="s">
        <v>145</v>
      </c>
      <c r="AV1455" s="12" t="s">
        <v>145</v>
      </c>
      <c r="AW1455" s="12" t="s">
        <v>33</v>
      </c>
      <c r="AX1455" s="12" t="s">
        <v>77</v>
      </c>
      <c r="AY1455" s="147" t="s">
        <v>136</v>
      </c>
    </row>
    <row r="1456" spans="2:65" s="15" customFormat="1" ht="11.25">
      <c r="B1456" s="176"/>
      <c r="D1456" s="146" t="s">
        <v>147</v>
      </c>
      <c r="E1456" s="177" t="s">
        <v>1</v>
      </c>
      <c r="F1456" s="178" t="s">
        <v>167</v>
      </c>
      <c r="H1456" s="179">
        <v>20.97</v>
      </c>
      <c r="I1456" s="180"/>
      <c r="L1456" s="176"/>
      <c r="M1456" s="181"/>
      <c r="T1456" s="182"/>
      <c r="AT1456" s="177" t="s">
        <v>147</v>
      </c>
      <c r="AU1456" s="177" t="s">
        <v>145</v>
      </c>
      <c r="AV1456" s="15" t="s">
        <v>137</v>
      </c>
      <c r="AW1456" s="15" t="s">
        <v>33</v>
      </c>
      <c r="AX1456" s="15" t="s">
        <v>77</v>
      </c>
      <c r="AY1456" s="177" t="s">
        <v>136</v>
      </c>
    </row>
    <row r="1457" spans="2:51" s="14" customFormat="1" ht="11.25">
      <c r="B1457" s="170"/>
      <c r="D1457" s="146" t="s">
        <v>147</v>
      </c>
      <c r="E1457" s="171" t="s">
        <v>1</v>
      </c>
      <c r="F1457" s="172" t="s">
        <v>1437</v>
      </c>
      <c r="H1457" s="171" t="s">
        <v>1</v>
      </c>
      <c r="I1457" s="173"/>
      <c r="L1457" s="170"/>
      <c r="M1457" s="174"/>
      <c r="T1457" s="175"/>
      <c r="AT1457" s="171" t="s">
        <v>147</v>
      </c>
      <c r="AU1457" s="171" t="s">
        <v>145</v>
      </c>
      <c r="AV1457" s="14" t="s">
        <v>85</v>
      </c>
      <c r="AW1457" s="14" t="s">
        <v>33</v>
      </c>
      <c r="AX1457" s="14" t="s">
        <v>77</v>
      </c>
      <c r="AY1457" s="171" t="s">
        <v>136</v>
      </c>
    </row>
    <row r="1458" spans="2:51" s="12" customFormat="1" ht="11.25">
      <c r="B1458" s="145"/>
      <c r="D1458" s="146" t="s">
        <v>147</v>
      </c>
      <c r="E1458" s="147" t="s">
        <v>1</v>
      </c>
      <c r="F1458" s="148" t="s">
        <v>1438</v>
      </c>
      <c r="H1458" s="149">
        <v>15.228</v>
      </c>
      <c r="I1458" s="150"/>
      <c r="L1458" s="145"/>
      <c r="M1458" s="151"/>
      <c r="T1458" s="152"/>
      <c r="AT1458" s="147" t="s">
        <v>147</v>
      </c>
      <c r="AU1458" s="147" t="s">
        <v>145</v>
      </c>
      <c r="AV1458" s="12" t="s">
        <v>145</v>
      </c>
      <c r="AW1458" s="12" t="s">
        <v>33</v>
      </c>
      <c r="AX1458" s="12" t="s">
        <v>77</v>
      </c>
      <c r="AY1458" s="147" t="s">
        <v>136</v>
      </c>
    </row>
    <row r="1459" spans="2:51" s="12" customFormat="1" ht="11.25">
      <c r="B1459" s="145"/>
      <c r="D1459" s="146" t="s">
        <v>147</v>
      </c>
      <c r="E1459" s="147" t="s">
        <v>1</v>
      </c>
      <c r="F1459" s="148" t="s">
        <v>1439</v>
      </c>
      <c r="H1459" s="149">
        <v>-1.4</v>
      </c>
      <c r="I1459" s="150"/>
      <c r="L1459" s="145"/>
      <c r="M1459" s="151"/>
      <c r="T1459" s="152"/>
      <c r="AT1459" s="147" t="s">
        <v>147</v>
      </c>
      <c r="AU1459" s="147" t="s">
        <v>145</v>
      </c>
      <c r="AV1459" s="12" t="s">
        <v>145</v>
      </c>
      <c r="AW1459" s="12" t="s">
        <v>33</v>
      </c>
      <c r="AX1459" s="12" t="s">
        <v>77</v>
      </c>
      <c r="AY1459" s="147" t="s">
        <v>136</v>
      </c>
    </row>
    <row r="1460" spans="2:51" s="15" customFormat="1" ht="11.25">
      <c r="B1460" s="176"/>
      <c r="D1460" s="146" t="s">
        <v>147</v>
      </c>
      <c r="E1460" s="177" t="s">
        <v>1</v>
      </c>
      <c r="F1460" s="178" t="s">
        <v>167</v>
      </c>
      <c r="H1460" s="179">
        <v>13.827999999999999</v>
      </c>
      <c r="I1460" s="180"/>
      <c r="L1460" s="176"/>
      <c r="M1460" s="181"/>
      <c r="T1460" s="182"/>
      <c r="AT1460" s="177" t="s">
        <v>147</v>
      </c>
      <c r="AU1460" s="177" t="s">
        <v>145</v>
      </c>
      <c r="AV1460" s="15" t="s">
        <v>137</v>
      </c>
      <c r="AW1460" s="15" t="s">
        <v>33</v>
      </c>
      <c r="AX1460" s="15" t="s">
        <v>77</v>
      </c>
      <c r="AY1460" s="177" t="s">
        <v>136</v>
      </c>
    </row>
    <row r="1461" spans="2:51" s="14" customFormat="1" ht="11.25">
      <c r="B1461" s="170"/>
      <c r="D1461" s="146" t="s">
        <v>147</v>
      </c>
      <c r="E1461" s="171" t="s">
        <v>1</v>
      </c>
      <c r="F1461" s="172" t="s">
        <v>1440</v>
      </c>
      <c r="H1461" s="171" t="s">
        <v>1</v>
      </c>
      <c r="I1461" s="173"/>
      <c r="L1461" s="170"/>
      <c r="M1461" s="174"/>
      <c r="T1461" s="175"/>
      <c r="AT1461" s="171" t="s">
        <v>147</v>
      </c>
      <c r="AU1461" s="171" t="s">
        <v>145</v>
      </c>
      <c r="AV1461" s="14" t="s">
        <v>85</v>
      </c>
      <c r="AW1461" s="14" t="s">
        <v>33</v>
      </c>
      <c r="AX1461" s="14" t="s">
        <v>77</v>
      </c>
      <c r="AY1461" s="171" t="s">
        <v>136</v>
      </c>
    </row>
    <row r="1462" spans="2:51" s="12" customFormat="1" ht="11.25">
      <c r="B1462" s="145"/>
      <c r="D1462" s="146" t="s">
        <v>147</v>
      </c>
      <c r="E1462" s="147" t="s">
        <v>1</v>
      </c>
      <c r="F1462" s="148" t="s">
        <v>1441</v>
      </c>
      <c r="H1462" s="149">
        <v>16.821000000000002</v>
      </c>
      <c r="I1462" s="150"/>
      <c r="L1462" s="145"/>
      <c r="M1462" s="151"/>
      <c r="T1462" s="152"/>
      <c r="AT1462" s="147" t="s">
        <v>147</v>
      </c>
      <c r="AU1462" s="147" t="s">
        <v>145</v>
      </c>
      <c r="AV1462" s="12" t="s">
        <v>145</v>
      </c>
      <c r="AW1462" s="12" t="s">
        <v>33</v>
      </c>
      <c r="AX1462" s="12" t="s">
        <v>77</v>
      </c>
      <c r="AY1462" s="147" t="s">
        <v>136</v>
      </c>
    </row>
    <row r="1463" spans="2:51" s="12" customFormat="1" ht="11.25">
      <c r="B1463" s="145"/>
      <c r="D1463" s="146" t="s">
        <v>147</v>
      </c>
      <c r="E1463" s="147" t="s">
        <v>1</v>
      </c>
      <c r="F1463" s="148" t="s">
        <v>1429</v>
      </c>
      <c r="H1463" s="149">
        <v>-1.69</v>
      </c>
      <c r="I1463" s="150"/>
      <c r="L1463" s="145"/>
      <c r="M1463" s="151"/>
      <c r="T1463" s="152"/>
      <c r="AT1463" s="147" t="s">
        <v>147</v>
      </c>
      <c r="AU1463" s="147" t="s">
        <v>145</v>
      </c>
      <c r="AV1463" s="12" t="s">
        <v>145</v>
      </c>
      <c r="AW1463" s="12" t="s">
        <v>33</v>
      </c>
      <c r="AX1463" s="12" t="s">
        <v>77</v>
      </c>
      <c r="AY1463" s="147" t="s">
        <v>136</v>
      </c>
    </row>
    <row r="1464" spans="2:51" s="12" customFormat="1" ht="11.25">
      <c r="B1464" s="145"/>
      <c r="D1464" s="146" t="s">
        <v>147</v>
      </c>
      <c r="E1464" s="147" t="s">
        <v>1</v>
      </c>
      <c r="F1464" s="148" t="s">
        <v>1430</v>
      </c>
      <c r="H1464" s="149">
        <v>0.375</v>
      </c>
      <c r="I1464" s="150"/>
      <c r="L1464" s="145"/>
      <c r="M1464" s="151"/>
      <c r="T1464" s="152"/>
      <c r="AT1464" s="147" t="s">
        <v>147</v>
      </c>
      <c r="AU1464" s="147" t="s">
        <v>145</v>
      </c>
      <c r="AV1464" s="12" t="s">
        <v>145</v>
      </c>
      <c r="AW1464" s="12" t="s">
        <v>33</v>
      </c>
      <c r="AX1464" s="12" t="s">
        <v>77</v>
      </c>
      <c r="AY1464" s="147" t="s">
        <v>136</v>
      </c>
    </row>
    <row r="1465" spans="2:51" s="15" customFormat="1" ht="11.25">
      <c r="B1465" s="176"/>
      <c r="D1465" s="146" t="s">
        <v>147</v>
      </c>
      <c r="E1465" s="177" t="s">
        <v>1</v>
      </c>
      <c r="F1465" s="178" t="s">
        <v>167</v>
      </c>
      <c r="H1465" s="179">
        <v>15.506</v>
      </c>
      <c r="I1465" s="180"/>
      <c r="L1465" s="176"/>
      <c r="M1465" s="181"/>
      <c r="T1465" s="182"/>
      <c r="AT1465" s="177" t="s">
        <v>147</v>
      </c>
      <c r="AU1465" s="177" t="s">
        <v>145</v>
      </c>
      <c r="AV1465" s="15" t="s">
        <v>137</v>
      </c>
      <c r="AW1465" s="15" t="s">
        <v>33</v>
      </c>
      <c r="AX1465" s="15" t="s">
        <v>77</v>
      </c>
      <c r="AY1465" s="177" t="s">
        <v>136</v>
      </c>
    </row>
    <row r="1466" spans="2:51" s="14" customFormat="1" ht="11.25">
      <c r="B1466" s="170"/>
      <c r="D1466" s="146" t="s">
        <v>147</v>
      </c>
      <c r="E1466" s="171" t="s">
        <v>1</v>
      </c>
      <c r="F1466" s="172" t="s">
        <v>1442</v>
      </c>
      <c r="H1466" s="171" t="s">
        <v>1</v>
      </c>
      <c r="I1466" s="173"/>
      <c r="L1466" s="170"/>
      <c r="M1466" s="174"/>
      <c r="T1466" s="175"/>
      <c r="AT1466" s="171" t="s">
        <v>147</v>
      </c>
      <c r="AU1466" s="171" t="s">
        <v>145</v>
      </c>
      <c r="AV1466" s="14" t="s">
        <v>85</v>
      </c>
      <c r="AW1466" s="14" t="s">
        <v>33</v>
      </c>
      <c r="AX1466" s="14" t="s">
        <v>77</v>
      </c>
      <c r="AY1466" s="171" t="s">
        <v>136</v>
      </c>
    </row>
    <row r="1467" spans="2:51" s="12" customFormat="1" ht="22.5">
      <c r="B1467" s="145"/>
      <c r="D1467" s="146" t="s">
        <v>147</v>
      </c>
      <c r="E1467" s="147" t="s">
        <v>1</v>
      </c>
      <c r="F1467" s="148" t="s">
        <v>1443</v>
      </c>
      <c r="H1467" s="149">
        <v>15.906000000000001</v>
      </c>
      <c r="I1467" s="150"/>
      <c r="L1467" s="145"/>
      <c r="M1467" s="151"/>
      <c r="T1467" s="152"/>
      <c r="AT1467" s="147" t="s">
        <v>147</v>
      </c>
      <c r="AU1467" s="147" t="s">
        <v>145</v>
      </c>
      <c r="AV1467" s="12" t="s">
        <v>145</v>
      </c>
      <c r="AW1467" s="12" t="s">
        <v>33</v>
      </c>
      <c r="AX1467" s="12" t="s">
        <v>77</v>
      </c>
      <c r="AY1467" s="147" t="s">
        <v>136</v>
      </c>
    </row>
    <row r="1468" spans="2:51" s="12" customFormat="1" ht="11.25">
      <c r="B1468" s="145"/>
      <c r="D1468" s="146" t="s">
        <v>147</v>
      </c>
      <c r="E1468" s="147" t="s">
        <v>1</v>
      </c>
      <c r="F1468" s="148" t="s">
        <v>1429</v>
      </c>
      <c r="H1468" s="149">
        <v>-1.69</v>
      </c>
      <c r="I1468" s="150"/>
      <c r="L1468" s="145"/>
      <c r="M1468" s="151"/>
      <c r="T1468" s="152"/>
      <c r="AT1468" s="147" t="s">
        <v>147</v>
      </c>
      <c r="AU1468" s="147" t="s">
        <v>145</v>
      </c>
      <c r="AV1468" s="12" t="s">
        <v>145</v>
      </c>
      <c r="AW1468" s="12" t="s">
        <v>33</v>
      </c>
      <c r="AX1468" s="12" t="s">
        <v>77</v>
      </c>
      <c r="AY1468" s="147" t="s">
        <v>136</v>
      </c>
    </row>
    <row r="1469" spans="2:51" s="12" customFormat="1" ht="11.25">
      <c r="B1469" s="145"/>
      <c r="D1469" s="146" t="s">
        <v>147</v>
      </c>
      <c r="E1469" s="147" t="s">
        <v>1</v>
      </c>
      <c r="F1469" s="148" t="s">
        <v>1430</v>
      </c>
      <c r="H1469" s="149">
        <v>0.375</v>
      </c>
      <c r="I1469" s="150"/>
      <c r="L1469" s="145"/>
      <c r="M1469" s="151"/>
      <c r="T1469" s="152"/>
      <c r="AT1469" s="147" t="s">
        <v>147</v>
      </c>
      <c r="AU1469" s="147" t="s">
        <v>145</v>
      </c>
      <c r="AV1469" s="12" t="s">
        <v>145</v>
      </c>
      <c r="AW1469" s="12" t="s">
        <v>33</v>
      </c>
      <c r="AX1469" s="12" t="s">
        <v>77</v>
      </c>
      <c r="AY1469" s="147" t="s">
        <v>136</v>
      </c>
    </row>
    <row r="1470" spans="2:51" s="15" customFormat="1" ht="11.25">
      <c r="B1470" s="176"/>
      <c r="D1470" s="146" t="s">
        <v>147</v>
      </c>
      <c r="E1470" s="177" t="s">
        <v>1</v>
      </c>
      <c r="F1470" s="178" t="s">
        <v>167</v>
      </c>
      <c r="H1470" s="179">
        <v>14.590999999999999</v>
      </c>
      <c r="I1470" s="180"/>
      <c r="L1470" s="176"/>
      <c r="M1470" s="181"/>
      <c r="T1470" s="182"/>
      <c r="AT1470" s="177" t="s">
        <v>147</v>
      </c>
      <c r="AU1470" s="177" t="s">
        <v>145</v>
      </c>
      <c r="AV1470" s="15" t="s">
        <v>137</v>
      </c>
      <c r="AW1470" s="15" t="s">
        <v>33</v>
      </c>
      <c r="AX1470" s="15" t="s">
        <v>77</v>
      </c>
      <c r="AY1470" s="177" t="s">
        <v>136</v>
      </c>
    </row>
    <row r="1471" spans="2:51" s="14" customFormat="1" ht="11.25">
      <c r="B1471" s="170"/>
      <c r="D1471" s="146" t="s">
        <v>147</v>
      </c>
      <c r="E1471" s="171" t="s">
        <v>1</v>
      </c>
      <c r="F1471" s="172" t="s">
        <v>1444</v>
      </c>
      <c r="H1471" s="171" t="s">
        <v>1</v>
      </c>
      <c r="I1471" s="173"/>
      <c r="L1471" s="170"/>
      <c r="M1471" s="174"/>
      <c r="T1471" s="175"/>
      <c r="AT1471" s="171" t="s">
        <v>147</v>
      </c>
      <c r="AU1471" s="171" t="s">
        <v>145</v>
      </c>
      <c r="AV1471" s="14" t="s">
        <v>85</v>
      </c>
      <c r="AW1471" s="14" t="s">
        <v>33</v>
      </c>
      <c r="AX1471" s="14" t="s">
        <v>77</v>
      </c>
      <c r="AY1471" s="171" t="s">
        <v>136</v>
      </c>
    </row>
    <row r="1472" spans="2:51" s="12" customFormat="1" ht="11.25">
      <c r="B1472" s="145"/>
      <c r="D1472" s="146" t="s">
        <v>147</v>
      </c>
      <c r="E1472" s="147" t="s">
        <v>1</v>
      </c>
      <c r="F1472" s="148" t="s">
        <v>1445</v>
      </c>
      <c r="H1472" s="149">
        <v>16.524000000000001</v>
      </c>
      <c r="I1472" s="150"/>
      <c r="L1472" s="145"/>
      <c r="M1472" s="151"/>
      <c r="T1472" s="152"/>
      <c r="AT1472" s="147" t="s">
        <v>147</v>
      </c>
      <c r="AU1472" s="147" t="s">
        <v>145</v>
      </c>
      <c r="AV1472" s="12" t="s">
        <v>145</v>
      </c>
      <c r="AW1472" s="12" t="s">
        <v>33</v>
      </c>
      <c r="AX1472" s="12" t="s">
        <v>77</v>
      </c>
      <c r="AY1472" s="147" t="s">
        <v>136</v>
      </c>
    </row>
    <row r="1473" spans="2:65" s="12" customFormat="1" ht="11.25">
      <c r="B1473" s="145"/>
      <c r="D1473" s="146" t="s">
        <v>147</v>
      </c>
      <c r="E1473" s="147" t="s">
        <v>1</v>
      </c>
      <c r="F1473" s="148" t="s">
        <v>1429</v>
      </c>
      <c r="H1473" s="149">
        <v>-1.69</v>
      </c>
      <c r="I1473" s="150"/>
      <c r="L1473" s="145"/>
      <c r="M1473" s="151"/>
      <c r="T1473" s="152"/>
      <c r="AT1473" s="147" t="s">
        <v>147</v>
      </c>
      <c r="AU1473" s="147" t="s">
        <v>145</v>
      </c>
      <c r="AV1473" s="12" t="s">
        <v>145</v>
      </c>
      <c r="AW1473" s="12" t="s">
        <v>33</v>
      </c>
      <c r="AX1473" s="12" t="s">
        <v>77</v>
      </c>
      <c r="AY1473" s="147" t="s">
        <v>136</v>
      </c>
    </row>
    <row r="1474" spans="2:65" s="15" customFormat="1" ht="11.25">
      <c r="B1474" s="176"/>
      <c r="D1474" s="146" t="s">
        <v>147</v>
      </c>
      <c r="E1474" s="177" t="s">
        <v>1</v>
      </c>
      <c r="F1474" s="178" t="s">
        <v>167</v>
      </c>
      <c r="H1474" s="179">
        <v>14.834</v>
      </c>
      <c r="I1474" s="180"/>
      <c r="L1474" s="176"/>
      <c r="M1474" s="181"/>
      <c r="T1474" s="182"/>
      <c r="AT1474" s="177" t="s">
        <v>147</v>
      </c>
      <c r="AU1474" s="177" t="s">
        <v>145</v>
      </c>
      <c r="AV1474" s="15" t="s">
        <v>137</v>
      </c>
      <c r="AW1474" s="15" t="s">
        <v>33</v>
      </c>
      <c r="AX1474" s="15" t="s">
        <v>77</v>
      </c>
      <c r="AY1474" s="177" t="s">
        <v>136</v>
      </c>
    </row>
    <row r="1475" spans="2:65" s="14" customFormat="1" ht="11.25">
      <c r="B1475" s="170"/>
      <c r="D1475" s="146" t="s">
        <v>147</v>
      </c>
      <c r="E1475" s="171" t="s">
        <v>1</v>
      </c>
      <c r="F1475" s="172" t="s">
        <v>1446</v>
      </c>
      <c r="H1475" s="171" t="s">
        <v>1</v>
      </c>
      <c r="I1475" s="173"/>
      <c r="L1475" s="170"/>
      <c r="M1475" s="174"/>
      <c r="T1475" s="175"/>
      <c r="AT1475" s="171" t="s">
        <v>147</v>
      </c>
      <c r="AU1475" s="171" t="s">
        <v>145</v>
      </c>
      <c r="AV1475" s="14" t="s">
        <v>85</v>
      </c>
      <c r="AW1475" s="14" t="s">
        <v>33</v>
      </c>
      <c r="AX1475" s="14" t="s">
        <v>77</v>
      </c>
      <c r="AY1475" s="171" t="s">
        <v>136</v>
      </c>
    </row>
    <row r="1476" spans="2:65" s="12" customFormat="1" ht="11.25">
      <c r="B1476" s="145"/>
      <c r="D1476" s="146" t="s">
        <v>147</v>
      </c>
      <c r="E1476" s="147" t="s">
        <v>1</v>
      </c>
      <c r="F1476" s="148" t="s">
        <v>1447</v>
      </c>
      <c r="H1476" s="149">
        <v>13.624000000000001</v>
      </c>
      <c r="I1476" s="150"/>
      <c r="L1476" s="145"/>
      <c r="M1476" s="151"/>
      <c r="T1476" s="152"/>
      <c r="AT1476" s="147" t="s">
        <v>147</v>
      </c>
      <c r="AU1476" s="147" t="s">
        <v>145</v>
      </c>
      <c r="AV1476" s="12" t="s">
        <v>145</v>
      </c>
      <c r="AW1476" s="12" t="s">
        <v>33</v>
      </c>
      <c r="AX1476" s="12" t="s">
        <v>77</v>
      </c>
      <c r="AY1476" s="147" t="s">
        <v>136</v>
      </c>
    </row>
    <row r="1477" spans="2:65" s="12" customFormat="1" ht="11.25">
      <c r="B1477" s="145"/>
      <c r="D1477" s="146" t="s">
        <v>147</v>
      </c>
      <c r="E1477" s="147" t="s">
        <v>1</v>
      </c>
      <c r="F1477" s="148" t="s">
        <v>1429</v>
      </c>
      <c r="H1477" s="149">
        <v>-1.69</v>
      </c>
      <c r="I1477" s="150"/>
      <c r="L1477" s="145"/>
      <c r="M1477" s="151"/>
      <c r="T1477" s="152"/>
      <c r="AT1477" s="147" t="s">
        <v>147</v>
      </c>
      <c r="AU1477" s="147" t="s">
        <v>145</v>
      </c>
      <c r="AV1477" s="12" t="s">
        <v>145</v>
      </c>
      <c r="AW1477" s="12" t="s">
        <v>33</v>
      </c>
      <c r="AX1477" s="12" t="s">
        <v>77</v>
      </c>
      <c r="AY1477" s="147" t="s">
        <v>136</v>
      </c>
    </row>
    <row r="1478" spans="2:65" s="15" customFormat="1" ht="11.25">
      <c r="B1478" s="176"/>
      <c r="D1478" s="146" t="s">
        <v>147</v>
      </c>
      <c r="E1478" s="177" t="s">
        <v>1</v>
      </c>
      <c r="F1478" s="178" t="s">
        <v>167</v>
      </c>
      <c r="H1478" s="179">
        <v>11.933999999999999</v>
      </c>
      <c r="I1478" s="180"/>
      <c r="L1478" s="176"/>
      <c r="M1478" s="181"/>
      <c r="T1478" s="182"/>
      <c r="AT1478" s="177" t="s">
        <v>147</v>
      </c>
      <c r="AU1478" s="177" t="s">
        <v>145</v>
      </c>
      <c r="AV1478" s="15" t="s">
        <v>137</v>
      </c>
      <c r="AW1478" s="15" t="s">
        <v>33</v>
      </c>
      <c r="AX1478" s="15" t="s">
        <v>77</v>
      </c>
      <c r="AY1478" s="177" t="s">
        <v>136</v>
      </c>
    </row>
    <row r="1479" spans="2:65" s="13" customFormat="1" ht="11.25">
      <c r="B1479" s="153"/>
      <c r="D1479" s="146" t="s">
        <v>147</v>
      </c>
      <c r="E1479" s="154" t="s">
        <v>1</v>
      </c>
      <c r="F1479" s="155" t="s">
        <v>150</v>
      </c>
      <c r="H1479" s="156">
        <v>117.788</v>
      </c>
      <c r="I1479" s="157"/>
      <c r="L1479" s="153"/>
      <c r="M1479" s="158"/>
      <c r="T1479" s="159"/>
      <c r="AT1479" s="154" t="s">
        <v>147</v>
      </c>
      <c r="AU1479" s="154" t="s">
        <v>145</v>
      </c>
      <c r="AV1479" s="13" t="s">
        <v>144</v>
      </c>
      <c r="AW1479" s="13" t="s">
        <v>33</v>
      </c>
      <c r="AX1479" s="13" t="s">
        <v>85</v>
      </c>
      <c r="AY1479" s="154" t="s">
        <v>136</v>
      </c>
    </row>
    <row r="1480" spans="2:65" s="1" customFormat="1" ht="24.2" customHeight="1">
      <c r="B1480" s="32"/>
      <c r="C1480" s="160" t="s">
        <v>1448</v>
      </c>
      <c r="D1480" s="160" t="s">
        <v>151</v>
      </c>
      <c r="E1480" s="161" t="s">
        <v>1449</v>
      </c>
      <c r="F1480" s="162" t="s">
        <v>1450</v>
      </c>
      <c r="G1480" s="163" t="s">
        <v>175</v>
      </c>
      <c r="H1480" s="164">
        <v>135.45599999999999</v>
      </c>
      <c r="I1480" s="165"/>
      <c r="J1480" s="166">
        <f>ROUND(I1480*H1480,2)</f>
        <v>0</v>
      </c>
      <c r="K1480" s="162" t="s">
        <v>143</v>
      </c>
      <c r="L1480" s="167"/>
      <c r="M1480" s="168" t="s">
        <v>1</v>
      </c>
      <c r="N1480" s="169" t="s">
        <v>43</v>
      </c>
      <c r="P1480" s="141">
        <f>O1480*H1480</f>
        <v>0</v>
      </c>
      <c r="Q1480" s="141">
        <v>1.9E-2</v>
      </c>
      <c r="R1480" s="141">
        <f>Q1480*H1480</f>
        <v>2.5736639999999995</v>
      </c>
      <c r="S1480" s="141">
        <v>0</v>
      </c>
      <c r="T1480" s="142">
        <f>S1480*H1480</f>
        <v>0</v>
      </c>
      <c r="AR1480" s="143" t="s">
        <v>473</v>
      </c>
      <c r="AT1480" s="143" t="s">
        <v>151</v>
      </c>
      <c r="AU1480" s="143" t="s">
        <v>145</v>
      </c>
      <c r="AY1480" s="17" t="s">
        <v>136</v>
      </c>
      <c r="BE1480" s="144">
        <f>IF(N1480="základní",J1480,0)</f>
        <v>0</v>
      </c>
      <c r="BF1480" s="144">
        <f>IF(N1480="snížená",J1480,0)</f>
        <v>0</v>
      </c>
      <c r="BG1480" s="144">
        <f>IF(N1480="zákl. přenesená",J1480,0)</f>
        <v>0</v>
      </c>
      <c r="BH1480" s="144">
        <f>IF(N1480="sníž. přenesená",J1480,0)</f>
        <v>0</v>
      </c>
      <c r="BI1480" s="144">
        <f>IF(N1480="nulová",J1480,0)</f>
        <v>0</v>
      </c>
      <c r="BJ1480" s="17" t="s">
        <v>145</v>
      </c>
      <c r="BK1480" s="144">
        <f>ROUND(I1480*H1480,2)</f>
        <v>0</v>
      </c>
      <c r="BL1480" s="17" t="s">
        <v>283</v>
      </c>
      <c r="BM1480" s="143" t="s">
        <v>1451</v>
      </c>
    </row>
    <row r="1481" spans="2:65" s="12" customFormat="1" ht="11.25">
      <c r="B1481" s="145"/>
      <c r="D1481" s="146" t="s">
        <v>147</v>
      </c>
      <c r="F1481" s="148" t="s">
        <v>1452</v>
      </c>
      <c r="H1481" s="149">
        <v>135.45599999999999</v>
      </c>
      <c r="I1481" s="150"/>
      <c r="L1481" s="145"/>
      <c r="M1481" s="151"/>
      <c r="T1481" s="152"/>
      <c r="AT1481" s="147" t="s">
        <v>147</v>
      </c>
      <c r="AU1481" s="147" t="s">
        <v>145</v>
      </c>
      <c r="AV1481" s="12" t="s">
        <v>145</v>
      </c>
      <c r="AW1481" s="12" t="s">
        <v>4</v>
      </c>
      <c r="AX1481" s="12" t="s">
        <v>85</v>
      </c>
      <c r="AY1481" s="147" t="s">
        <v>136</v>
      </c>
    </row>
    <row r="1482" spans="2:65" s="1" customFormat="1" ht="33" customHeight="1">
      <c r="B1482" s="32"/>
      <c r="C1482" s="132" t="s">
        <v>1453</v>
      </c>
      <c r="D1482" s="132" t="s">
        <v>139</v>
      </c>
      <c r="E1482" s="133" t="s">
        <v>1454</v>
      </c>
      <c r="F1482" s="134" t="s">
        <v>1455</v>
      </c>
      <c r="G1482" s="135" t="s">
        <v>175</v>
      </c>
      <c r="H1482" s="136">
        <v>69.775000000000006</v>
      </c>
      <c r="I1482" s="137"/>
      <c r="J1482" s="138">
        <f>ROUND(I1482*H1482,2)</f>
        <v>0</v>
      </c>
      <c r="K1482" s="134" t="s">
        <v>143</v>
      </c>
      <c r="L1482" s="32"/>
      <c r="M1482" s="139" t="s">
        <v>1</v>
      </c>
      <c r="N1482" s="140" t="s">
        <v>43</v>
      </c>
      <c r="P1482" s="141">
        <f>O1482*H1482</f>
        <v>0</v>
      </c>
      <c r="Q1482" s="141">
        <v>7.5500000000000003E-3</v>
      </c>
      <c r="R1482" s="141">
        <f>Q1482*H1482</f>
        <v>0.52680125000000011</v>
      </c>
      <c r="S1482" s="141">
        <v>0</v>
      </c>
      <c r="T1482" s="142">
        <f>S1482*H1482</f>
        <v>0</v>
      </c>
      <c r="AR1482" s="143" t="s">
        <v>283</v>
      </c>
      <c r="AT1482" s="143" t="s">
        <v>139</v>
      </c>
      <c r="AU1482" s="143" t="s">
        <v>145</v>
      </c>
      <c r="AY1482" s="17" t="s">
        <v>136</v>
      </c>
      <c r="BE1482" s="144">
        <f>IF(N1482="základní",J1482,0)</f>
        <v>0</v>
      </c>
      <c r="BF1482" s="144">
        <f>IF(N1482="snížená",J1482,0)</f>
        <v>0</v>
      </c>
      <c r="BG1482" s="144">
        <f>IF(N1482="zákl. přenesená",J1482,0)</f>
        <v>0</v>
      </c>
      <c r="BH1482" s="144">
        <f>IF(N1482="sníž. přenesená",J1482,0)</f>
        <v>0</v>
      </c>
      <c r="BI1482" s="144">
        <f>IF(N1482="nulová",J1482,0)</f>
        <v>0</v>
      </c>
      <c r="BJ1482" s="17" t="s">
        <v>145</v>
      </c>
      <c r="BK1482" s="144">
        <f>ROUND(I1482*H1482,2)</f>
        <v>0</v>
      </c>
      <c r="BL1482" s="17" t="s">
        <v>283</v>
      </c>
      <c r="BM1482" s="143" t="s">
        <v>1456</v>
      </c>
    </row>
    <row r="1483" spans="2:65" s="14" customFormat="1" ht="11.25">
      <c r="B1483" s="170"/>
      <c r="D1483" s="146" t="s">
        <v>147</v>
      </c>
      <c r="E1483" s="171" t="s">
        <v>1</v>
      </c>
      <c r="F1483" s="172" t="s">
        <v>1457</v>
      </c>
      <c r="H1483" s="171" t="s">
        <v>1</v>
      </c>
      <c r="I1483" s="173"/>
      <c r="L1483" s="170"/>
      <c r="M1483" s="174"/>
      <c r="T1483" s="175"/>
      <c r="AT1483" s="171" t="s">
        <v>147</v>
      </c>
      <c r="AU1483" s="171" t="s">
        <v>145</v>
      </c>
      <c r="AV1483" s="14" t="s">
        <v>85</v>
      </c>
      <c r="AW1483" s="14" t="s">
        <v>33</v>
      </c>
      <c r="AX1483" s="14" t="s">
        <v>77</v>
      </c>
      <c r="AY1483" s="171" t="s">
        <v>136</v>
      </c>
    </row>
    <row r="1484" spans="2:65" s="14" customFormat="1" ht="11.25">
      <c r="B1484" s="170"/>
      <c r="D1484" s="146" t="s">
        <v>147</v>
      </c>
      <c r="E1484" s="171" t="s">
        <v>1</v>
      </c>
      <c r="F1484" s="172" t="s">
        <v>1458</v>
      </c>
      <c r="H1484" s="171" t="s">
        <v>1</v>
      </c>
      <c r="I1484" s="173"/>
      <c r="L1484" s="170"/>
      <c r="M1484" s="174"/>
      <c r="T1484" s="175"/>
      <c r="AT1484" s="171" t="s">
        <v>147</v>
      </c>
      <c r="AU1484" s="171" t="s">
        <v>145</v>
      </c>
      <c r="AV1484" s="14" t="s">
        <v>85</v>
      </c>
      <c r="AW1484" s="14" t="s">
        <v>33</v>
      </c>
      <c r="AX1484" s="14" t="s">
        <v>77</v>
      </c>
      <c r="AY1484" s="171" t="s">
        <v>136</v>
      </c>
    </row>
    <row r="1485" spans="2:65" s="12" customFormat="1" ht="11.25">
      <c r="B1485" s="145"/>
      <c r="D1485" s="146" t="s">
        <v>147</v>
      </c>
      <c r="E1485" s="147" t="s">
        <v>1</v>
      </c>
      <c r="F1485" s="148" t="s">
        <v>1459</v>
      </c>
      <c r="H1485" s="149">
        <v>9.3420000000000005</v>
      </c>
      <c r="I1485" s="150"/>
      <c r="L1485" s="145"/>
      <c r="M1485" s="151"/>
      <c r="T1485" s="152"/>
      <c r="AT1485" s="147" t="s">
        <v>147</v>
      </c>
      <c r="AU1485" s="147" t="s">
        <v>145</v>
      </c>
      <c r="AV1485" s="12" t="s">
        <v>145</v>
      </c>
      <c r="AW1485" s="12" t="s">
        <v>33</v>
      </c>
      <c r="AX1485" s="12" t="s">
        <v>77</v>
      </c>
      <c r="AY1485" s="147" t="s">
        <v>136</v>
      </c>
    </row>
    <row r="1486" spans="2:65" s="14" customFormat="1" ht="11.25">
      <c r="B1486" s="170"/>
      <c r="D1486" s="146" t="s">
        <v>147</v>
      </c>
      <c r="E1486" s="171" t="s">
        <v>1</v>
      </c>
      <c r="F1486" s="172" t="s">
        <v>1460</v>
      </c>
      <c r="H1486" s="171" t="s">
        <v>1</v>
      </c>
      <c r="I1486" s="173"/>
      <c r="L1486" s="170"/>
      <c r="M1486" s="174"/>
      <c r="T1486" s="175"/>
      <c r="AT1486" s="171" t="s">
        <v>147</v>
      </c>
      <c r="AU1486" s="171" t="s">
        <v>145</v>
      </c>
      <c r="AV1486" s="14" t="s">
        <v>85</v>
      </c>
      <c r="AW1486" s="14" t="s">
        <v>33</v>
      </c>
      <c r="AX1486" s="14" t="s">
        <v>77</v>
      </c>
      <c r="AY1486" s="171" t="s">
        <v>136</v>
      </c>
    </row>
    <row r="1487" spans="2:65" s="12" customFormat="1" ht="11.25">
      <c r="B1487" s="145"/>
      <c r="D1487" s="146" t="s">
        <v>147</v>
      </c>
      <c r="E1487" s="147" t="s">
        <v>1</v>
      </c>
      <c r="F1487" s="148" t="s">
        <v>1461</v>
      </c>
      <c r="H1487" s="149">
        <v>9.7200000000000006</v>
      </c>
      <c r="I1487" s="150"/>
      <c r="L1487" s="145"/>
      <c r="M1487" s="151"/>
      <c r="T1487" s="152"/>
      <c r="AT1487" s="147" t="s">
        <v>147</v>
      </c>
      <c r="AU1487" s="147" t="s">
        <v>145</v>
      </c>
      <c r="AV1487" s="12" t="s">
        <v>145</v>
      </c>
      <c r="AW1487" s="12" t="s">
        <v>33</v>
      </c>
      <c r="AX1487" s="12" t="s">
        <v>77</v>
      </c>
      <c r="AY1487" s="147" t="s">
        <v>136</v>
      </c>
    </row>
    <row r="1488" spans="2:65" s="14" customFormat="1" ht="11.25">
      <c r="B1488" s="170"/>
      <c r="D1488" s="146" t="s">
        <v>147</v>
      </c>
      <c r="E1488" s="171" t="s">
        <v>1</v>
      </c>
      <c r="F1488" s="172" t="s">
        <v>1462</v>
      </c>
      <c r="H1488" s="171" t="s">
        <v>1</v>
      </c>
      <c r="I1488" s="173"/>
      <c r="L1488" s="170"/>
      <c r="M1488" s="174"/>
      <c r="T1488" s="175"/>
      <c r="AT1488" s="171" t="s">
        <v>147</v>
      </c>
      <c r="AU1488" s="171" t="s">
        <v>145</v>
      </c>
      <c r="AV1488" s="14" t="s">
        <v>85</v>
      </c>
      <c r="AW1488" s="14" t="s">
        <v>33</v>
      </c>
      <c r="AX1488" s="14" t="s">
        <v>77</v>
      </c>
      <c r="AY1488" s="171" t="s">
        <v>136</v>
      </c>
    </row>
    <row r="1489" spans="2:65" s="12" customFormat="1" ht="11.25">
      <c r="B1489" s="145"/>
      <c r="D1489" s="146" t="s">
        <v>147</v>
      </c>
      <c r="E1489" s="147" t="s">
        <v>1</v>
      </c>
      <c r="F1489" s="148" t="s">
        <v>1463</v>
      </c>
      <c r="H1489" s="149">
        <v>7.2</v>
      </c>
      <c r="I1489" s="150"/>
      <c r="L1489" s="145"/>
      <c r="M1489" s="151"/>
      <c r="T1489" s="152"/>
      <c r="AT1489" s="147" t="s">
        <v>147</v>
      </c>
      <c r="AU1489" s="147" t="s">
        <v>145</v>
      </c>
      <c r="AV1489" s="12" t="s">
        <v>145</v>
      </c>
      <c r="AW1489" s="12" t="s">
        <v>33</v>
      </c>
      <c r="AX1489" s="12" t="s">
        <v>77</v>
      </c>
      <c r="AY1489" s="147" t="s">
        <v>136</v>
      </c>
    </row>
    <row r="1490" spans="2:65" s="14" customFormat="1" ht="11.25">
      <c r="B1490" s="170"/>
      <c r="D1490" s="146" t="s">
        <v>147</v>
      </c>
      <c r="E1490" s="171" t="s">
        <v>1</v>
      </c>
      <c r="F1490" s="172" t="s">
        <v>860</v>
      </c>
      <c r="H1490" s="171" t="s">
        <v>1</v>
      </c>
      <c r="I1490" s="173"/>
      <c r="L1490" s="170"/>
      <c r="M1490" s="174"/>
      <c r="T1490" s="175"/>
      <c r="AT1490" s="171" t="s">
        <v>147</v>
      </c>
      <c r="AU1490" s="171" t="s">
        <v>145</v>
      </c>
      <c r="AV1490" s="14" t="s">
        <v>85</v>
      </c>
      <c r="AW1490" s="14" t="s">
        <v>33</v>
      </c>
      <c r="AX1490" s="14" t="s">
        <v>77</v>
      </c>
      <c r="AY1490" s="171" t="s">
        <v>136</v>
      </c>
    </row>
    <row r="1491" spans="2:65" s="12" customFormat="1" ht="11.25">
      <c r="B1491" s="145"/>
      <c r="D1491" s="146" t="s">
        <v>147</v>
      </c>
      <c r="E1491" s="147" t="s">
        <v>1</v>
      </c>
      <c r="F1491" s="148" t="s">
        <v>1464</v>
      </c>
      <c r="H1491" s="149">
        <v>6.48</v>
      </c>
      <c r="I1491" s="150"/>
      <c r="L1491" s="145"/>
      <c r="M1491" s="151"/>
      <c r="T1491" s="152"/>
      <c r="AT1491" s="147" t="s">
        <v>147</v>
      </c>
      <c r="AU1491" s="147" t="s">
        <v>145</v>
      </c>
      <c r="AV1491" s="12" t="s">
        <v>145</v>
      </c>
      <c r="AW1491" s="12" t="s">
        <v>33</v>
      </c>
      <c r="AX1491" s="12" t="s">
        <v>77</v>
      </c>
      <c r="AY1491" s="147" t="s">
        <v>136</v>
      </c>
    </row>
    <row r="1492" spans="2:65" s="15" customFormat="1" ht="11.25">
      <c r="B1492" s="176"/>
      <c r="D1492" s="146" t="s">
        <v>147</v>
      </c>
      <c r="E1492" s="177" t="s">
        <v>1</v>
      </c>
      <c r="F1492" s="178" t="s">
        <v>167</v>
      </c>
      <c r="H1492" s="179">
        <v>32.741999999999997</v>
      </c>
      <c r="I1492" s="180"/>
      <c r="L1492" s="176"/>
      <c r="M1492" s="181"/>
      <c r="T1492" s="182"/>
      <c r="AT1492" s="177" t="s">
        <v>147</v>
      </c>
      <c r="AU1492" s="177" t="s">
        <v>145</v>
      </c>
      <c r="AV1492" s="15" t="s">
        <v>137</v>
      </c>
      <c r="AW1492" s="15" t="s">
        <v>33</v>
      </c>
      <c r="AX1492" s="15" t="s">
        <v>77</v>
      </c>
      <c r="AY1492" s="177" t="s">
        <v>136</v>
      </c>
    </row>
    <row r="1493" spans="2:65" s="14" customFormat="1" ht="11.25">
      <c r="B1493" s="170"/>
      <c r="D1493" s="146" t="s">
        <v>147</v>
      </c>
      <c r="E1493" s="171" t="s">
        <v>1</v>
      </c>
      <c r="F1493" s="172" t="s">
        <v>168</v>
      </c>
      <c r="H1493" s="171" t="s">
        <v>1</v>
      </c>
      <c r="I1493" s="173"/>
      <c r="L1493" s="170"/>
      <c r="M1493" s="174"/>
      <c r="T1493" s="175"/>
      <c r="AT1493" s="171" t="s">
        <v>147</v>
      </c>
      <c r="AU1493" s="171" t="s">
        <v>145</v>
      </c>
      <c r="AV1493" s="14" t="s">
        <v>85</v>
      </c>
      <c r="AW1493" s="14" t="s">
        <v>33</v>
      </c>
      <c r="AX1493" s="14" t="s">
        <v>77</v>
      </c>
      <c r="AY1493" s="171" t="s">
        <v>136</v>
      </c>
    </row>
    <row r="1494" spans="2:65" s="12" customFormat="1" ht="11.25">
      <c r="B1494" s="145"/>
      <c r="D1494" s="146" t="s">
        <v>147</v>
      </c>
      <c r="E1494" s="147" t="s">
        <v>1</v>
      </c>
      <c r="F1494" s="148" t="s">
        <v>1465</v>
      </c>
      <c r="H1494" s="149">
        <v>8.6850000000000005</v>
      </c>
      <c r="I1494" s="150"/>
      <c r="L1494" s="145"/>
      <c r="M1494" s="151"/>
      <c r="T1494" s="152"/>
      <c r="AT1494" s="147" t="s">
        <v>147</v>
      </c>
      <c r="AU1494" s="147" t="s">
        <v>145</v>
      </c>
      <c r="AV1494" s="12" t="s">
        <v>145</v>
      </c>
      <c r="AW1494" s="12" t="s">
        <v>33</v>
      </c>
      <c r="AX1494" s="12" t="s">
        <v>77</v>
      </c>
      <c r="AY1494" s="147" t="s">
        <v>136</v>
      </c>
    </row>
    <row r="1495" spans="2:65" s="14" customFormat="1" ht="11.25">
      <c r="B1495" s="170"/>
      <c r="D1495" s="146" t="s">
        <v>147</v>
      </c>
      <c r="E1495" s="171" t="s">
        <v>1</v>
      </c>
      <c r="F1495" s="172" t="s">
        <v>185</v>
      </c>
      <c r="H1495" s="171" t="s">
        <v>1</v>
      </c>
      <c r="I1495" s="173"/>
      <c r="L1495" s="170"/>
      <c r="M1495" s="174"/>
      <c r="T1495" s="175"/>
      <c r="AT1495" s="171" t="s">
        <v>147</v>
      </c>
      <c r="AU1495" s="171" t="s">
        <v>145</v>
      </c>
      <c r="AV1495" s="14" t="s">
        <v>85</v>
      </c>
      <c r="AW1495" s="14" t="s">
        <v>33</v>
      </c>
      <c r="AX1495" s="14" t="s">
        <v>77</v>
      </c>
      <c r="AY1495" s="171" t="s">
        <v>136</v>
      </c>
    </row>
    <row r="1496" spans="2:65" s="12" customFormat="1" ht="11.25">
      <c r="B1496" s="145"/>
      <c r="D1496" s="146" t="s">
        <v>147</v>
      </c>
      <c r="E1496" s="147" t="s">
        <v>1</v>
      </c>
      <c r="F1496" s="148" t="s">
        <v>1466</v>
      </c>
      <c r="H1496" s="149">
        <v>9.2680000000000007</v>
      </c>
      <c r="I1496" s="150"/>
      <c r="L1496" s="145"/>
      <c r="M1496" s="151"/>
      <c r="T1496" s="152"/>
      <c r="AT1496" s="147" t="s">
        <v>147</v>
      </c>
      <c r="AU1496" s="147" t="s">
        <v>145</v>
      </c>
      <c r="AV1496" s="12" t="s">
        <v>145</v>
      </c>
      <c r="AW1496" s="12" t="s">
        <v>33</v>
      </c>
      <c r="AX1496" s="12" t="s">
        <v>77</v>
      </c>
      <c r="AY1496" s="147" t="s">
        <v>136</v>
      </c>
    </row>
    <row r="1497" spans="2:65" s="14" customFormat="1" ht="11.25">
      <c r="B1497" s="170"/>
      <c r="D1497" s="146" t="s">
        <v>147</v>
      </c>
      <c r="E1497" s="171" t="s">
        <v>1</v>
      </c>
      <c r="F1497" s="172" t="s">
        <v>1467</v>
      </c>
      <c r="H1497" s="171" t="s">
        <v>1</v>
      </c>
      <c r="I1497" s="173"/>
      <c r="L1497" s="170"/>
      <c r="M1497" s="174"/>
      <c r="T1497" s="175"/>
      <c r="AT1497" s="171" t="s">
        <v>147</v>
      </c>
      <c r="AU1497" s="171" t="s">
        <v>145</v>
      </c>
      <c r="AV1497" s="14" t="s">
        <v>85</v>
      </c>
      <c r="AW1497" s="14" t="s">
        <v>33</v>
      </c>
      <c r="AX1497" s="14" t="s">
        <v>77</v>
      </c>
      <c r="AY1497" s="171" t="s">
        <v>136</v>
      </c>
    </row>
    <row r="1498" spans="2:65" s="12" customFormat="1" ht="11.25">
      <c r="B1498" s="145"/>
      <c r="D1498" s="146" t="s">
        <v>147</v>
      </c>
      <c r="E1498" s="147" t="s">
        <v>1</v>
      </c>
      <c r="F1498" s="148" t="s">
        <v>1461</v>
      </c>
      <c r="H1498" s="149">
        <v>9.7200000000000006</v>
      </c>
      <c r="I1498" s="150"/>
      <c r="L1498" s="145"/>
      <c r="M1498" s="151"/>
      <c r="T1498" s="152"/>
      <c r="AT1498" s="147" t="s">
        <v>147</v>
      </c>
      <c r="AU1498" s="147" t="s">
        <v>145</v>
      </c>
      <c r="AV1498" s="12" t="s">
        <v>145</v>
      </c>
      <c r="AW1498" s="12" t="s">
        <v>33</v>
      </c>
      <c r="AX1498" s="12" t="s">
        <v>77</v>
      </c>
      <c r="AY1498" s="147" t="s">
        <v>136</v>
      </c>
    </row>
    <row r="1499" spans="2:65" s="14" customFormat="1" ht="11.25">
      <c r="B1499" s="170"/>
      <c r="D1499" s="146" t="s">
        <v>147</v>
      </c>
      <c r="E1499" s="171" t="s">
        <v>1</v>
      </c>
      <c r="F1499" s="172" t="s">
        <v>1468</v>
      </c>
      <c r="H1499" s="171" t="s">
        <v>1</v>
      </c>
      <c r="I1499" s="173"/>
      <c r="L1499" s="170"/>
      <c r="M1499" s="174"/>
      <c r="T1499" s="175"/>
      <c r="AT1499" s="171" t="s">
        <v>147</v>
      </c>
      <c r="AU1499" s="171" t="s">
        <v>145</v>
      </c>
      <c r="AV1499" s="14" t="s">
        <v>85</v>
      </c>
      <c r="AW1499" s="14" t="s">
        <v>33</v>
      </c>
      <c r="AX1499" s="14" t="s">
        <v>77</v>
      </c>
      <c r="AY1499" s="171" t="s">
        <v>136</v>
      </c>
    </row>
    <row r="1500" spans="2:65" s="12" customFormat="1" ht="11.25">
      <c r="B1500" s="145"/>
      <c r="D1500" s="146" t="s">
        <v>147</v>
      </c>
      <c r="E1500" s="147" t="s">
        <v>1</v>
      </c>
      <c r="F1500" s="148" t="s">
        <v>1469</v>
      </c>
      <c r="H1500" s="149">
        <v>9.36</v>
      </c>
      <c r="I1500" s="150"/>
      <c r="L1500" s="145"/>
      <c r="M1500" s="151"/>
      <c r="T1500" s="152"/>
      <c r="AT1500" s="147" t="s">
        <v>147</v>
      </c>
      <c r="AU1500" s="147" t="s">
        <v>145</v>
      </c>
      <c r="AV1500" s="12" t="s">
        <v>145</v>
      </c>
      <c r="AW1500" s="12" t="s">
        <v>33</v>
      </c>
      <c r="AX1500" s="12" t="s">
        <v>77</v>
      </c>
      <c r="AY1500" s="147" t="s">
        <v>136</v>
      </c>
    </row>
    <row r="1501" spans="2:65" s="15" customFormat="1" ht="11.25">
      <c r="B1501" s="176"/>
      <c r="D1501" s="146" t="s">
        <v>147</v>
      </c>
      <c r="E1501" s="177" t="s">
        <v>1</v>
      </c>
      <c r="F1501" s="178" t="s">
        <v>167</v>
      </c>
      <c r="H1501" s="179">
        <v>37.033000000000001</v>
      </c>
      <c r="I1501" s="180"/>
      <c r="L1501" s="176"/>
      <c r="M1501" s="181"/>
      <c r="T1501" s="182"/>
      <c r="AT1501" s="177" t="s">
        <v>147</v>
      </c>
      <c r="AU1501" s="177" t="s">
        <v>145</v>
      </c>
      <c r="AV1501" s="15" t="s">
        <v>137</v>
      </c>
      <c r="AW1501" s="15" t="s">
        <v>33</v>
      </c>
      <c r="AX1501" s="15" t="s">
        <v>77</v>
      </c>
      <c r="AY1501" s="177" t="s">
        <v>136</v>
      </c>
    </row>
    <row r="1502" spans="2:65" s="13" customFormat="1" ht="11.25">
      <c r="B1502" s="153"/>
      <c r="D1502" s="146" t="s">
        <v>147</v>
      </c>
      <c r="E1502" s="154" t="s">
        <v>1</v>
      </c>
      <c r="F1502" s="155" t="s">
        <v>150</v>
      </c>
      <c r="H1502" s="156">
        <v>69.775000000000006</v>
      </c>
      <c r="I1502" s="157"/>
      <c r="L1502" s="153"/>
      <c r="M1502" s="158"/>
      <c r="T1502" s="159"/>
      <c r="AT1502" s="154" t="s">
        <v>147</v>
      </c>
      <c r="AU1502" s="154" t="s">
        <v>145</v>
      </c>
      <c r="AV1502" s="13" t="s">
        <v>144</v>
      </c>
      <c r="AW1502" s="13" t="s">
        <v>33</v>
      </c>
      <c r="AX1502" s="13" t="s">
        <v>85</v>
      </c>
      <c r="AY1502" s="154" t="s">
        <v>136</v>
      </c>
    </row>
    <row r="1503" spans="2:65" s="1" customFormat="1" ht="33" customHeight="1">
      <c r="B1503" s="32"/>
      <c r="C1503" s="160" t="s">
        <v>1470</v>
      </c>
      <c r="D1503" s="160" t="s">
        <v>151</v>
      </c>
      <c r="E1503" s="161" t="s">
        <v>1471</v>
      </c>
      <c r="F1503" s="162" t="s">
        <v>1472</v>
      </c>
      <c r="G1503" s="163" t="s">
        <v>175</v>
      </c>
      <c r="H1503" s="164">
        <v>80.241</v>
      </c>
      <c r="I1503" s="165"/>
      <c r="J1503" s="166">
        <f>ROUND(I1503*H1503,2)</f>
        <v>0</v>
      </c>
      <c r="K1503" s="162" t="s">
        <v>1</v>
      </c>
      <c r="L1503" s="167"/>
      <c r="M1503" s="168" t="s">
        <v>1</v>
      </c>
      <c r="N1503" s="169" t="s">
        <v>43</v>
      </c>
      <c r="P1503" s="141">
        <f>O1503*H1503</f>
        <v>0</v>
      </c>
      <c r="Q1503" s="141">
        <v>1.8409999999999999E-2</v>
      </c>
      <c r="R1503" s="141">
        <f>Q1503*H1503</f>
        <v>1.47723681</v>
      </c>
      <c r="S1503" s="141">
        <v>0</v>
      </c>
      <c r="T1503" s="142">
        <f>S1503*H1503</f>
        <v>0</v>
      </c>
      <c r="AR1503" s="143" t="s">
        <v>473</v>
      </c>
      <c r="AT1503" s="143" t="s">
        <v>151</v>
      </c>
      <c r="AU1503" s="143" t="s">
        <v>145</v>
      </c>
      <c r="AY1503" s="17" t="s">
        <v>136</v>
      </c>
      <c r="BE1503" s="144">
        <f>IF(N1503="základní",J1503,0)</f>
        <v>0</v>
      </c>
      <c r="BF1503" s="144">
        <f>IF(N1503="snížená",J1503,0)</f>
        <v>0</v>
      </c>
      <c r="BG1503" s="144">
        <f>IF(N1503="zákl. přenesená",J1503,0)</f>
        <v>0</v>
      </c>
      <c r="BH1503" s="144">
        <f>IF(N1503="sníž. přenesená",J1503,0)</f>
        <v>0</v>
      </c>
      <c r="BI1503" s="144">
        <f>IF(N1503="nulová",J1503,0)</f>
        <v>0</v>
      </c>
      <c r="BJ1503" s="17" t="s">
        <v>145</v>
      </c>
      <c r="BK1503" s="144">
        <f>ROUND(I1503*H1503,2)</f>
        <v>0</v>
      </c>
      <c r="BL1503" s="17" t="s">
        <v>283</v>
      </c>
      <c r="BM1503" s="143" t="s">
        <v>1473</v>
      </c>
    </row>
    <row r="1504" spans="2:65" s="12" customFormat="1" ht="11.25">
      <c r="B1504" s="145"/>
      <c r="D1504" s="146" t="s">
        <v>147</v>
      </c>
      <c r="F1504" s="148" t="s">
        <v>1474</v>
      </c>
      <c r="H1504" s="149">
        <v>80.241</v>
      </c>
      <c r="I1504" s="150"/>
      <c r="L1504" s="145"/>
      <c r="M1504" s="151"/>
      <c r="T1504" s="152"/>
      <c r="AT1504" s="147" t="s">
        <v>147</v>
      </c>
      <c r="AU1504" s="147" t="s">
        <v>145</v>
      </c>
      <c r="AV1504" s="12" t="s">
        <v>145</v>
      </c>
      <c r="AW1504" s="12" t="s">
        <v>4</v>
      </c>
      <c r="AX1504" s="12" t="s">
        <v>85</v>
      </c>
      <c r="AY1504" s="147" t="s">
        <v>136</v>
      </c>
    </row>
    <row r="1505" spans="2:65" s="1" customFormat="1" ht="33" customHeight="1">
      <c r="B1505" s="32"/>
      <c r="C1505" s="132" t="s">
        <v>1475</v>
      </c>
      <c r="D1505" s="132" t="s">
        <v>139</v>
      </c>
      <c r="E1505" s="133" t="s">
        <v>1476</v>
      </c>
      <c r="F1505" s="134" t="s">
        <v>1477</v>
      </c>
      <c r="G1505" s="135" t="s">
        <v>175</v>
      </c>
      <c r="H1505" s="136">
        <v>5.1109999999999998</v>
      </c>
      <c r="I1505" s="137"/>
      <c r="J1505" s="138">
        <f>ROUND(I1505*H1505,2)</f>
        <v>0</v>
      </c>
      <c r="K1505" s="134" t="s">
        <v>143</v>
      </c>
      <c r="L1505" s="32"/>
      <c r="M1505" s="139" t="s">
        <v>1</v>
      </c>
      <c r="N1505" s="140" t="s">
        <v>43</v>
      </c>
      <c r="P1505" s="141">
        <f>O1505*H1505</f>
        <v>0</v>
      </c>
      <c r="Q1505" s="141">
        <v>6.0000000000000001E-3</v>
      </c>
      <c r="R1505" s="141">
        <f>Q1505*H1505</f>
        <v>3.0665999999999999E-2</v>
      </c>
      <c r="S1505" s="141">
        <v>0</v>
      </c>
      <c r="T1505" s="142">
        <f>S1505*H1505</f>
        <v>0</v>
      </c>
      <c r="AR1505" s="143" t="s">
        <v>283</v>
      </c>
      <c r="AT1505" s="143" t="s">
        <v>139</v>
      </c>
      <c r="AU1505" s="143" t="s">
        <v>145</v>
      </c>
      <c r="AY1505" s="17" t="s">
        <v>136</v>
      </c>
      <c r="BE1505" s="144">
        <f>IF(N1505="základní",J1505,0)</f>
        <v>0</v>
      </c>
      <c r="BF1505" s="144">
        <f>IF(N1505="snížená",J1505,0)</f>
        <v>0</v>
      </c>
      <c r="BG1505" s="144">
        <f>IF(N1505="zákl. přenesená",J1505,0)</f>
        <v>0</v>
      </c>
      <c r="BH1505" s="144">
        <f>IF(N1505="sníž. přenesená",J1505,0)</f>
        <v>0</v>
      </c>
      <c r="BI1505" s="144">
        <f>IF(N1505="nulová",J1505,0)</f>
        <v>0</v>
      </c>
      <c r="BJ1505" s="17" t="s">
        <v>145</v>
      </c>
      <c r="BK1505" s="144">
        <f>ROUND(I1505*H1505,2)</f>
        <v>0</v>
      </c>
      <c r="BL1505" s="17" t="s">
        <v>283</v>
      </c>
      <c r="BM1505" s="143" t="s">
        <v>1478</v>
      </c>
    </row>
    <row r="1506" spans="2:65" s="14" customFormat="1" ht="11.25">
      <c r="B1506" s="170"/>
      <c r="D1506" s="146" t="s">
        <v>147</v>
      </c>
      <c r="E1506" s="171" t="s">
        <v>1</v>
      </c>
      <c r="F1506" s="172" t="s">
        <v>577</v>
      </c>
      <c r="H1506" s="171" t="s">
        <v>1</v>
      </c>
      <c r="I1506" s="173"/>
      <c r="L1506" s="170"/>
      <c r="M1506" s="174"/>
      <c r="T1506" s="175"/>
      <c r="AT1506" s="171" t="s">
        <v>147</v>
      </c>
      <c r="AU1506" s="171" t="s">
        <v>145</v>
      </c>
      <c r="AV1506" s="14" t="s">
        <v>85</v>
      </c>
      <c r="AW1506" s="14" t="s">
        <v>33</v>
      </c>
      <c r="AX1506" s="14" t="s">
        <v>77</v>
      </c>
      <c r="AY1506" s="171" t="s">
        <v>136</v>
      </c>
    </row>
    <row r="1507" spans="2:65" s="12" customFormat="1" ht="11.25">
      <c r="B1507" s="145"/>
      <c r="D1507" s="146" t="s">
        <v>147</v>
      </c>
      <c r="E1507" s="147" t="s">
        <v>1</v>
      </c>
      <c r="F1507" s="148" t="s">
        <v>1479</v>
      </c>
      <c r="H1507" s="149">
        <v>2.5840000000000001</v>
      </c>
      <c r="I1507" s="150"/>
      <c r="L1507" s="145"/>
      <c r="M1507" s="151"/>
      <c r="T1507" s="152"/>
      <c r="AT1507" s="147" t="s">
        <v>147</v>
      </c>
      <c r="AU1507" s="147" t="s">
        <v>145</v>
      </c>
      <c r="AV1507" s="12" t="s">
        <v>145</v>
      </c>
      <c r="AW1507" s="12" t="s">
        <v>33</v>
      </c>
      <c r="AX1507" s="12" t="s">
        <v>77</v>
      </c>
      <c r="AY1507" s="147" t="s">
        <v>136</v>
      </c>
    </row>
    <row r="1508" spans="2:65" s="14" customFormat="1" ht="11.25">
      <c r="B1508" s="170"/>
      <c r="D1508" s="146" t="s">
        <v>147</v>
      </c>
      <c r="E1508" s="171" t="s">
        <v>1</v>
      </c>
      <c r="F1508" s="172" t="s">
        <v>1480</v>
      </c>
      <c r="H1508" s="171" t="s">
        <v>1</v>
      </c>
      <c r="I1508" s="173"/>
      <c r="L1508" s="170"/>
      <c r="M1508" s="174"/>
      <c r="T1508" s="175"/>
      <c r="AT1508" s="171" t="s">
        <v>147</v>
      </c>
      <c r="AU1508" s="171" t="s">
        <v>145</v>
      </c>
      <c r="AV1508" s="14" t="s">
        <v>85</v>
      </c>
      <c r="AW1508" s="14" t="s">
        <v>33</v>
      </c>
      <c r="AX1508" s="14" t="s">
        <v>77</v>
      </c>
      <c r="AY1508" s="171" t="s">
        <v>136</v>
      </c>
    </row>
    <row r="1509" spans="2:65" s="12" customFormat="1" ht="11.25">
      <c r="B1509" s="145"/>
      <c r="D1509" s="146" t="s">
        <v>147</v>
      </c>
      <c r="E1509" s="147" t="s">
        <v>1</v>
      </c>
      <c r="F1509" s="148" t="s">
        <v>1481</v>
      </c>
      <c r="H1509" s="149">
        <v>2.5270000000000001</v>
      </c>
      <c r="I1509" s="150"/>
      <c r="L1509" s="145"/>
      <c r="M1509" s="151"/>
      <c r="T1509" s="152"/>
      <c r="AT1509" s="147" t="s">
        <v>147</v>
      </c>
      <c r="AU1509" s="147" t="s">
        <v>145</v>
      </c>
      <c r="AV1509" s="12" t="s">
        <v>145</v>
      </c>
      <c r="AW1509" s="12" t="s">
        <v>33</v>
      </c>
      <c r="AX1509" s="12" t="s">
        <v>77</v>
      </c>
      <c r="AY1509" s="147" t="s">
        <v>136</v>
      </c>
    </row>
    <row r="1510" spans="2:65" s="13" customFormat="1" ht="11.25">
      <c r="B1510" s="153"/>
      <c r="D1510" s="146" t="s">
        <v>147</v>
      </c>
      <c r="E1510" s="154" t="s">
        <v>1</v>
      </c>
      <c r="F1510" s="155" t="s">
        <v>150</v>
      </c>
      <c r="H1510" s="156">
        <v>5.1109999999999998</v>
      </c>
      <c r="I1510" s="157"/>
      <c r="L1510" s="153"/>
      <c r="M1510" s="158"/>
      <c r="T1510" s="159"/>
      <c r="AT1510" s="154" t="s">
        <v>147</v>
      </c>
      <c r="AU1510" s="154" t="s">
        <v>145</v>
      </c>
      <c r="AV1510" s="13" t="s">
        <v>144</v>
      </c>
      <c r="AW1510" s="13" t="s">
        <v>33</v>
      </c>
      <c r="AX1510" s="13" t="s">
        <v>85</v>
      </c>
      <c r="AY1510" s="154" t="s">
        <v>136</v>
      </c>
    </row>
    <row r="1511" spans="2:65" s="1" customFormat="1" ht="24.2" customHeight="1">
      <c r="B1511" s="32"/>
      <c r="C1511" s="160" t="s">
        <v>1482</v>
      </c>
      <c r="D1511" s="160" t="s">
        <v>151</v>
      </c>
      <c r="E1511" s="161" t="s">
        <v>1483</v>
      </c>
      <c r="F1511" s="162" t="s">
        <v>1484</v>
      </c>
      <c r="G1511" s="163" t="s">
        <v>175</v>
      </c>
      <c r="H1511" s="164">
        <v>5.6219999999999999</v>
      </c>
      <c r="I1511" s="165"/>
      <c r="J1511" s="166">
        <f>ROUND(I1511*H1511,2)</f>
        <v>0</v>
      </c>
      <c r="K1511" s="162" t="s">
        <v>143</v>
      </c>
      <c r="L1511" s="167"/>
      <c r="M1511" s="168" t="s">
        <v>1</v>
      </c>
      <c r="N1511" s="169" t="s">
        <v>43</v>
      </c>
      <c r="P1511" s="141">
        <f>O1511*H1511</f>
        <v>0</v>
      </c>
      <c r="Q1511" s="141">
        <v>1.806E-2</v>
      </c>
      <c r="R1511" s="141">
        <f>Q1511*H1511</f>
        <v>0.10153332</v>
      </c>
      <c r="S1511" s="141">
        <v>0</v>
      </c>
      <c r="T1511" s="142">
        <f>S1511*H1511</f>
        <v>0</v>
      </c>
      <c r="AR1511" s="143" t="s">
        <v>473</v>
      </c>
      <c r="AT1511" s="143" t="s">
        <v>151</v>
      </c>
      <c r="AU1511" s="143" t="s">
        <v>145</v>
      </c>
      <c r="AY1511" s="17" t="s">
        <v>136</v>
      </c>
      <c r="BE1511" s="144">
        <f>IF(N1511="základní",J1511,0)</f>
        <v>0</v>
      </c>
      <c r="BF1511" s="144">
        <f>IF(N1511="snížená",J1511,0)</f>
        <v>0</v>
      </c>
      <c r="BG1511" s="144">
        <f>IF(N1511="zákl. přenesená",J1511,0)</f>
        <v>0</v>
      </c>
      <c r="BH1511" s="144">
        <f>IF(N1511="sníž. přenesená",J1511,0)</f>
        <v>0</v>
      </c>
      <c r="BI1511" s="144">
        <f>IF(N1511="nulová",J1511,0)</f>
        <v>0</v>
      </c>
      <c r="BJ1511" s="17" t="s">
        <v>145</v>
      </c>
      <c r="BK1511" s="144">
        <f>ROUND(I1511*H1511,2)</f>
        <v>0</v>
      </c>
      <c r="BL1511" s="17" t="s">
        <v>283</v>
      </c>
      <c r="BM1511" s="143" t="s">
        <v>1485</v>
      </c>
    </row>
    <row r="1512" spans="2:65" s="12" customFormat="1" ht="11.25">
      <c r="B1512" s="145"/>
      <c r="D1512" s="146" t="s">
        <v>147</v>
      </c>
      <c r="F1512" s="148" t="s">
        <v>1486</v>
      </c>
      <c r="H1512" s="149">
        <v>5.6219999999999999</v>
      </c>
      <c r="I1512" s="150"/>
      <c r="L1512" s="145"/>
      <c r="M1512" s="151"/>
      <c r="T1512" s="152"/>
      <c r="AT1512" s="147" t="s">
        <v>147</v>
      </c>
      <c r="AU1512" s="147" t="s">
        <v>145</v>
      </c>
      <c r="AV1512" s="12" t="s">
        <v>145</v>
      </c>
      <c r="AW1512" s="12" t="s">
        <v>4</v>
      </c>
      <c r="AX1512" s="12" t="s">
        <v>85</v>
      </c>
      <c r="AY1512" s="147" t="s">
        <v>136</v>
      </c>
    </row>
    <row r="1513" spans="2:65" s="1" customFormat="1" ht="33" customHeight="1">
      <c r="B1513" s="32"/>
      <c r="C1513" s="132" t="s">
        <v>1487</v>
      </c>
      <c r="D1513" s="132" t="s">
        <v>139</v>
      </c>
      <c r="E1513" s="133" t="s">
        <v>1488</v>
      </c>
      <c r="F1513" s="134" t="s">
        <v>1489</v>
      </c>
      <c r="G1513" s="135" t="s">
        <v>175</v>
      </c>
      <c r="H1513" s="136">
        <v>5.1109999999999998</v>
      </c>
      <c r="I1513" s="137"/>
      <c r="J1513" s="138">
        <f>ROUND(I1513*H1513,2)</f>
        <v>0</v>
      </c>
      <c r="K1513" s="134" t="s">
        <v>143</v>
      </c>
      <c r="L1513" s="32"/>
      <c r="M1513" s="139" t="s">
        <v>1</v>
      </c>
      <c r="N1513" s="140" t="s">
        <v>43</v>
      </c>
      <c r="P1513" s="141">
        <f>O1513*H1513</f>
        <v>0</v>
      </c>
      <c r="Q1513" s="141">
        <v>0</v>
      </c>
      <c r="R1513" s="141">
        <f>Q1513*H1513</f>
        <v>0</v>
      </c>
      <c r="S1513" s="141">
        <v>0</v>
      </c>
      <c r="T1513" s="142">
        <f>S1513*H1513</f>
        <v>0</v>
      </c>
      <c r="AR1513" s="143" t="s">
        <v>283</v>
      </c>
      <c r="AT1513" s="143" t="s">
        <v>139</v>
      </c>
      <c r="AU1513" s="143" t="s">
        <v>145</v>
      </c>
      <c r="AY1513" s="17" t="s">
        <v>136</v>
      </c>
      <c r="BE1513" s="144">
        <f>IF(N1513="základní",J1513,0)</f>
        <v>0</v>
      </c>
      <c r="BF1513" s="144">
        <f>IF(N1513="snížená",J1513,0)</f>
        <v>0</v>
      </c>
      <c r="BG1513" s="144">
        <f>IF(N1513="zákl. přenesená",J1513,0)</f>
        <v>0</v>
      </c>
      <c r="BH1513" s="144">
        <f>IF(N1513="sníž. přenesená",J1513,0)</f>
        <v>0</v>
      </c>
      <c r="BI1513" s="144">
        <f>IF(N1513="nulová",J1513,0)</f>
        <v>0</v>
      </c>
      <c r="BJ1513" s="17" t="s">
        <v>145</v>
      </c>
      <c r="BK1513" s="144">
        <f>ROUND(I1513*H1513,2)</f>
        <v>0</v>
      </c>
      <c r="BL1513" s="17" t="s">
        <v>283</v>
      </c>
      <c r="BM1513" s="143" t="s">
        <v>1490</v>
      </c>
    </row>
    <row r="1514" spans="2:65" s="14" customFormat="1" ht="11.25">
      <c r="B1514" s="170"/>
      <c r="D1514" s="146" t="s">
        <v>147</v>
      </c>
      <c r="E1514" s="171" t="s">
        <v>1</v>
      </c>
      <c r="F1514" s="172" t="s">
        <v>577</v>
      </c>
      <c r="H1514" s="171" t="s">
        <v>1</v>
      </c>
      <c r="I1514" s="173"/>
      <c r="L1514" s="170"/>
      <c r="M1514" s="174"/>
      <c r="T1514" s="175"/>
      <c r="AT1514" s="171" t="s">
        <v>147</v>
      </c>
      <c r="AU1514" s="171" t="s">
        <v>145</v>
      </c>
      <c r="AV1514" s="14" t="s">
        <v>85</v>
      </c>
      <c r="AW1514" s="14" t="s">
        <v>33</v>
      </c>
      <c r="AX1514" s="14" t="s">
        <v>77</v>
      </c>
      <c r="AY1514" s="171" t="s">
        <v>136</v>
      </c>
    </row>
    <row r="1515" spans="2:65" s="12" customFormat="1" ht="11.25">
      <c r="B1515" s="145"/>
      <c r="D1515" s="146" t="s">
        <v>147</v>
      </c>
      <c r="E1515" s="147" t="s">
        <v>1</v>
      </c>
      <c r="F1515" s="148" t="s">
        <v>1479</v>
      </c>
      <c r="H1515" s="149">
        <v>2.5840000000000001</v>
      </c>
      <c r="I1515" s="150"/>
      <c r="L1515" s="145"/>
      <c r="M1515" s="151"/>
      <c r="T1515" s="152"/>
      <c r="AT1515" s="147" t="s">
        <v>147</v>
      </c>
      <c r="AU1515" s="147" t="s">
        <v>145</v>
      </c>
      <c r="AV1515" s="12" t="s">
        <v>145</v>
      </c>
      <c r="AW1515" s="12" t="s">
        <v>33</v>
      </c>
      <c r="AX1515" s="12" t="s">
        <v>77</v>
      </c>
      <c r="AY1515" s="147" t="s">
        <v>136</v>
      </c>
    </row>
    <row r="1516" spans="2:65" s="14" customFormat="1" ht="11.25">
      <c r="B1516" s="170"/>
      <c r="D1516" s="146" t="s">
        <v>147</v>
      </c>
      <c r="E1516" s="171" t="s">
        <v>1</v>
      </c>
      <c r="F1516" s="172" t="s">
        <v>1480</v>
      </c>
      <c r="H1516" s="171" t="s">
        <v>1</v>
      </c>
      <c r="I1516" s="173"/>
      <c r="L1516" s="170"/>
      <c r="M1516" s="174"/>
      <c r="T1516" s="175"/>
      <c r="AT1516" s="171" t="s">
        <v>147</v>
      </c>
      <c r="AU1516" s="171" t="s">
        <v>145</v>
      </c>
      <c r="AV1516" s="14" t="s">
        <v>85</v>
      </c>
      <c r="AW1516" s="14" t="s">
        <v>33</v>
      </c>
      <c r="AX1516" s="14" t="s">
        <v>77</v>
      </c>
      <c r="AY1516" s="171" t="s">
        <v>136</v>
      </c>
    </row>
    <row r="1517" spans="2:65" s="12" customFormat="1" ht="11.25">
      <c r="B1517" s="145"/>
      <c r="D1517" s="146" t="s">
        <v>147</v>
      </c>
      <c r="E1517" s="147" t="s">
        <v>1</v>
      </c>
      <c r="F1517" s="148" t="s">
        <v>1481</v>
      </c>
      <c r="H1517" s="149">
        <v>2.5270000000000001</v>
      </c>
      <c r="I1517" s="150"/>
      <c r="L1517" s="145"/>
      <c r="M1517" s="151"/>
      <c r="T1517" s="152"/>
      <c r="AT1517" s="147" t="s">
        <v>147</v>
      </c>
      <c r="AU1517" s="147" t="s">
        <v>145</v>
      </c>
      <c r="AV1517" s="12" t="s">
        <v>145</v>
      </c>
      <c r="AW1517" s="12" t="s">
        <v>33</v>
      </c>
      <c r="AX1517" s="12" t="s">
        <v>77</v>
      </c>
      <c r="AY1517" s="147" t="s">
        <v>136</v>
      </c>
    </row>
    <row r="1518" spans="2:65" s="13" customFormat="1" ht="11.25">
      <c r="B1518" s="153"/>
      <c r="D1518" s="146" t="s">
        <v>147</v>
      </c>
      <c r="E1518" s="154" t="s">
        <v>1</v>
      </c>
      <c r="F1518" s="155" t="s">
        <v>150</v>
      </c>
      <c r="H1518" s="156">
        <v>5.1109999999999998</v>
      </c>
      <c r="I1518" s="157"/>
      <c r="L1518" s="153"/>
      <c r="M1518" s="158"/>
      <c r="T1518" s="159"/>
      <c r="AT1518" s="154" t="s">
        <v>147</v>
      </c>
      <c r="AU1518" s="154" t="s">
        <v>145</v>
      </c>
      <c r="AV1518" s="13" t="s">
        <v>144</v>
      </c>
      <c r="AW1518" s="13" t="s">
        <v>33</v>
      </c>
      <c r="AX1518" s="13" t="s">
        <v>85</v>
      </c>
      <c r="AY1518" s="154" t="s">
        <v>136</v>
      </c>
    </row>
    <row r="1519" spans="2:65" s="1" customFormat="1" ht="24.2" customHeight="1">
      <c r="B1519" s="32"/>
      <c r="C1519" s="132" t="s">
        <v>1491</v>
      </c>
      <c r="D1519" s="132" t="s">
        <v>139</v>
      </c>
      <c r="E1519" s="133" t="s">
        <v>1492</v>
      </c>
      <c r="F1519" s="134" t="s">
        <v>1493</v>
      </c>
      <c r="G1519" s="135" t="s">
        <v>196</v>
      </c>
      <c r="H1519" s="136">
        <v>65.739999999999995</v>
      </c>
      <c r="I1519" s="137"/>
      <c r="J1519" s="138">
        <f>ROUND(I1519*H1519,2)</f>
        <v>0</v>
      </c>
      <c r="K1519" s="134" t="s">
        <v>143</v>
      </c>
      <c r="L1519" s="32"/>
      <c r="M1519" s="139" t="s">
        <v>1</v>
      </c>
      <c r="N1519" s="140" t="s">
        <v>43</v>
      </c>
      <c r="P1519" s="141">
        <f>O1519*H1519</f>
        <v>0</v>
      </c>
      <c r="Q1519" s="141">
        <v>2.0000000000000001E-4</v>
      </c>
      <c r="R1519" s="141">
        <f>Q1519*H1519</f>
        <v>1.3148E-2</v>
      </c>
      <c r="S1519" s="141">
        <v>0</v>
      </c>
      <c r="T1519" s="142">
        <f>S1519*H1519</f>
        <v>0</v>
      </c>
      <c r="AR1519" s="143" t="s">
        <v>283</v>
      </c>
      <c r="AT1519" s="143" t="s">
        <v>139</v>
      </c>
      <c r="AU1519" s="143" t="s">
        <v>145</v>
      </c>
      <c r="AY1519" s="17" t="s">
        <v>136</v>
      </c>
      <c r="BE1519" s="144">
        <f>IF(N1519="základní",J1519,0)</f>
        <v>0</v>
      </c>
      <c r="BF1519" s="144">
        <f>IF(N1519="snížená",J1519,0)</f>
        <v>0</v>
      </c>
      <c r="BG1519" s="144">
        <f>IF(N1519="zákl. přenesená",J1519,0)</f>
        <v>0</v>
      </c>
      <c r="BH1519" s="144">
        <f>IF(N1519="sníž. přenesená",J1519,0)</f>
        <v>0</v>
      </c>
      <c r="BI1519" s="144">
        <f>IF(N1519="nulová",J1519,0)</f>
        <v>0</v>
      </c>
      <c r="BJ1519" s="17" t="s">
        <v>145</v>
      </c>
      <c r="BK1519" s="144">
        <f>ROUND(I1519*H1519,2)</f>
        <v>0</v>
      </c>
      <c r="BL1519" s="17" t="s">
        <v>283</v>
      </c>
      <c r="BM1519" s="143" t="s">
        <v>1494</v>
      </c>
    </row>
    <row r="1520" spans="2:65" s="14" customFormat="1" ht="11.25">
      <c r="B1520" s="170"/>
      <c r="D1520" s="146" t="s">
        <v>147</v>
      </c>
      <c r="E1520" s="171" t="s">
        <v>1</v>
      </c>
      <c r="F1520" s="172" t="s">
        <v>1495</v>
      </c>
      <c r="H1520" s="171" t="s">
        <v>1</v>
      </c>
      <c r="I1520" s="173"/>
      <c r="L1520" s="170"/>
      <c r="M1520" s="174"/>
      <c r="T1520" s="175"/>
      <c r="AT1520" s="171" t="s">
        <v>147</v>
      </c>
      <c r="AU1520" s="171" t="s">
        <v>145</v>
      </c>
      <c r="AV1520" s="14" t="s">
        <v>85</v>
      </c>
      <c r="AW1520" s="14" t="s">
        <v>33</v>
      </c>
      <c r="AX1520" s="14" t="s">
        <v>77</v>
      </c>
      <c r="AY1520" s="171" t="s">
        <v>136</v>
      </c>
    </row>
    <row r="1521" spans="2:51" s="12" customFormat="1" ht="11.25">
      <c r="B1521" s="145"/>
      <c r="D1521" s="146" t="s">
        <v>147</v>
      </c>
      <c r="E1521" s="147" t="s">
        <v>1</v>
      </c>
      <c r="F1521" s="148" t="s">
        <v>1496</v>
      </c>
      <c r="H1521" s="149">
        <v>10.199999999999999</v>
      </c>
      <c r="I1521" s="150"/>
      <c r="L1521" s="145"/>
      <c r="M1521" s="151"/>
      <c r="T1521" s="152"/>
      <c r="AT1521" s="147" t="s">
        <v>147</v>
      </c>
      <c r="AU1521" s="147" t="s">
        <v>145</v>
      </c>
      <c r="AV1521" s="12" t="s">
        <v>145</v>
      </c>
      <c r="AW1521" s="12" t="s">
        <v>33</v>
      </c>
      <c r="AX1521" s="12" t="s">
        <v>77</v>
      </c>
      <c r="AY1521" s="147" t="s">
        <v>136</v>
      </c>
    </row>
    <row r="1522" spans="2:51" s="14" customFormat="1" ht="11.25">
      <c r="B1522" s="170"/>
      <c r="D1522" s="146" t="s">
        <v>147</v>
      </c>
      <c r="E1522" s="171" t="s">
        <v>1</v>
      </c>
      <c r="F1522" s="172" t="s">
        <v>191</v>
      </c>
      <c r="H1522" s="171" t="s">
        <v>1</v>
      </c>
      <c r="I1522" s="173"/>
      <c r="L1522" s="170"/>
      <c r="M1522" s="174"/>
      <c r="T1522" s="175"/>
      <c r="AT1522" s="171" t="s">
        <v>147</v>
      </c>
      <c r="AU1522" s="171" t="s">
        <v>145</v>
      </c>
      <c r="AV1522" s="14" t="s">
        <v>85</v>
      </c>
      <c r="AW1522" s="14" t="s">
        <v>33</v>
      </c>
      <c r="AX1522" s="14" t="s">
        <v>77</v>
      </c>
      <c r="AY1522" s="171" t="s">
        <v>136</v>
      </c>
    </row>
    <row r="1523" spans="2:51" s="12" customFormat="1" ht="11.25">
      <c r="B1523" s="145"/>
      <c r="D1523" s="146" t="s">
        <v>147</v>
      </c>
      <c r="E1523" s="147" t="s">
        <v>1</v>
      </c>
      <c r="F1523" s="148" t="s">
        <v>1497</v>
      </c>
      <c r="H1523" s="149">
        <v>8.2799999999999994</v>
      </c>
      <c r="I1523" s="150"/>
      <c r="L1523" s="145"/>
      <c r="M1523" s="151"/>
      <c r="T1523" s="152"/>
      <c r="AT1523" s="147" t="s">
        <v>147</v>
      </c>
      <c r="AU1523" s="147" t="s">
        <v>145</v>
      </c>
      <c r="AV1523" s="12" t="s">
        <v>145</v>
      </c>
      <c r="AW1523" s="12" t="s">
        <v>33</v>
      </c>
      <c r="AX1523" s="12" t="s">
        <v>77</v>
      </c>
      <c r="AY1523" s="147" t="s">
        <v>136</v>
      </c>
    </row>
    <row r="1524" spans="2:51" s="14" customFormat="1" ht="11.25">
      <c r="B1524" s="170"/>
      <c r="D1524" s="146" t="s">
        <v>147</v>
      </c>
      <c r="E1524" s="171" t="s">
        <v>1</v>
      </c>
      <c r="F1524" s="172" t="s">
        <v>229</v>
      </c>
      <c r="H1524" s="171" t="s">
        <v>1</v>
      </c>
      <c r="I1524" s="173"/>
      <c r="L1524" s="170"/>
      <c r="M1524" s="174"/>
      <c r="T1524" s="175"/>
      <c r="AT1524" s="171" t="s">
        <v>147</v>
      </c>
      <c r="AU1524" s="171" t="s">
        <v>145</v>
      </c>
      <c r="AV1524" s="14" t="s">
        <v>85</v>
      </c>
      <c r="AW1524" s="14" t="s">
        <v>33</v>
      </c>
      <c r="AX1524" s="14" t="s">
        <v>77</v>
      </c>
      <c r="AY1524" s="171" t="s">
        <v>136</v>
      </c>
    </row>
    <row r="1525" spans="2:51" s="12" customFormat="1" ht="11.25">
      <c r="B1525" s="145"/>
      <c r="D1525" s="146" t="s">
        <v>147</v>
      </c>
      <c r="E1525" s="147" t="s">
        <v>1</v>
      </c>
      <c r="F1525" s="148" t="s">
        <v>1498</v>
      </c>
      <c r="H1525" s="149">
        <v>5.0999999999999996</v>
      </c>
      <c r="I1525" s="150"/>
      <c r="L1525" s="145"/>
      <c r="M1525" s="151"/>
      <c r="T1525" s="152"/>
      <c r="AT1525" s="147" t="s">
        <v>147</v>
      </c>
      <c r="AU1525" s="147" t="s">
        <v>145</v>
      </c>
      <c r="AV1525" s="12" t="s">
        <v>145</v>
      </c>
      <c r="AW1525" s="12" t="s">
        <v>33</v>
      </c>
      <c r="AX1525" s="12" t="s">
        <v>77</v>
      </c>
      <c r="AY1525" s="147" t="s">
        <v>136</v>
      </c>
    </row>
    <row r="1526" spans="2:51" s="14" customFormat="1" ht="11.25">
      <c r="B1526" s="170"/>
      <c r="D1526" s="146" t="s">
        <v>147</v>
      </c>
      <c r="E1526" s="171" t="s">
        <v>1</v>
      </c>
      <c r="F1526" s="172" t="s">
        <v>301</v>
      </c>
      <c r="H1526" s="171" t="s">
        <v>1</v>
      </c>
      <c r="I1526" s="173"/>
      <c r="L1526" s="170"/>
      <c r="M1526" s="174"/>
      <c r="T1526" s="175"/>
      <c r="AT1526" s="171" t="s">
        <v>147</v>
      </c>
      <c r="AU1526" s="171" t="s">
        <v>145</v>
      </c>
      <c r="AV1526" s="14" t="s">
        <v>85</v>
      </c>
      <c r="AW1526" s="14" t="s">
        <v>33</v>
      </c>
      <c r="AX1526" s="14" t="s">
        <v>77</v>
      </c>
      <c r="AY1526" s="171" t="s">
        <v>136</v>
      </c>
    </row>
    <row r="1527" spans="2:51" s="12" customFormat="1" ht="11.25">
      <c r="B1527" s="145"/>
      <c r="D1527" s="146" t="s">
        <v>147</v>
      </c>
      <c r="E1527" s="147" t="s">
        <v>1</v>
      </c>
      <c r="F1527" s="148" t="s">
        <v>1499</v>
      </c>
      <c r="H1527" s="149">
        <v>10.36</v>
      </c>
      <c r="I1527" s="150"/>
      <c r="L1527" s="145"/>
      <c r="M1527" s="151"/>
      <c r="T1527" s="152"/>
      <c r="AT1527" s="147" t="s">
        <v>147</v>
      </c>
      <c r="AU1527" s="147" t="s">
        <v>145</v>
      </c>
      <c r="AV1527" s="12" t="s">
        <v>145</v>
      </c>
      <c r="AW1527" s="12" t="s">
        <v>33</v>
      </c>
      <c r="AX1527" s="12" t="s">
        <v>77</v>
      </c>
      <c r="AY1527" s="147" t="s">
        <v>136</v>
      </c>
    </row>
    <row r="1528" spans="2:51" s="14" customFormat="1" ht="11.25">
      <c r="B1528" s="170"/>
      <c r="D1528" s="146" t="s">
        <v>147</v>
      </c>
      <c r="E1528" s="171" t="s">
        <v>1</v>
      </c>
      <c r="F1528" s="172" t="s">
        <v>303</v>
      </c>
      <c r="H1528" s="171" t="s">
        <v>1</v>
      </c>
      <c r="I1528" s="173"/>
      <c r="L1528" s="170"/>
      <c r="M1528" s="174"/>
      <c r="T1528" s="175"/>
      <c r="AT1528" s="171" t="s">
        <v>147</v>
      </c>
      <c r="AU1528" s="171" t="s">
        <v>145</v>
      </c>
      <c r="AV1528" s="14" t="s">
        <v>85</v>
      </c>
      <c r="AW1528" s="14" t="s">
        <v>33</v>
      </c>
      <c r="AX1528" s="14" t="s">
        <v>77</v>
      </c>
      <c r="AY1528" s="171" t="s">
        <v>136</v>
      </c>
    </row>
    <row r="1529" spans="2:51" s="12" customFormat="1" ht="11.25">
      <c r="B1529" s="145"/>
      <c r="D1529" s="146" t="s">
        <v>147</v>
      </c>
      <c r="E1529" s="147" t="s">
        <v>1</v>
      </c>
      <c r="F1529" s="148" t="s">
        <v>1500</v>
      </c>
      <c r="H1529" s="149">
        <v>5</v>
      </c>
      <c r="I1529" s="150"/>
      <c r="L1529" s="145"/>
      <c r="M1529" s="151"/>
      <c r="T1529" s="152"/>
      <c r="AT1529" s="147" t="s">
        <v>147</v>
      </c>
      <c r="AU1529" s="147" t="s">
        <v>145</v>
      </c>
      <c r="AV1529" s="12" t="s">
        <v>145</v>
      </c>
      <c r="AW1529" s="12" t="s">
        <v>33</v>
      </c>
      <c r="AX1529" s="12" t="s">
        <v>77</v>
      </c>
      <c r="AY1529" s="147" t="s">
        <v>136</v>
      </c>
    </row>
    <row r="1530" spans="2:51" s="15" customFormat="1" ht="11.25">
      <c r="B1530" s="176"/>
      <c r="D1530" s="146" t="s">
        <v>147</v>
      </c>
      <c r="E1530" s="177" t="s">
        <v>1</v>
      </c>
      <c r="F1530" s="178" t="s">
        <v>167</v>
      </c>
      <c r="H1530" s="179">
        <v>38.94</v>
      </c>
      <c r="I1530" s="180"/>
      <c r="L1530" s="176"/>
      <c r="M1530" s="181"/>
      <c r="T1530" s="182"/>
      <c r="AT1530" s="177" t="s">
        <v>147</v>
      </c>
      <c r="AU1530" s="177" t="s">
        <v>145</v>
      </c>
      <c r="AV1530" s="15" t="s">
        <v>137</v>
      </c>
      <c r="AW1530" s="15" t="s">
        <v>33</v>
      </c>
      <c r="AX1530" s="15" t="s">
        <v>77</v>
      </c>
      <c r="AY1530" s="177" t="s">
        <v>136</v>
      </c>
    </row>
    <row r="1531" spans="2:51" s="14" customFormat="1" ht="11.25">
      <c r="B1531" s="170"/>
      <c r="D1531" s="146" t="s">
        <v>147</v>
      </c>
      <c r="E1531" s="171" t="s">
        <v>1</v>
      </c>
      <c r="F1531" s="172" t="s">
        <v>217</v>
      </c>
      <c r="H1531" s="171" t="s">
        <v>1</v>
      </c>
      <c r="I1531" s="173"/>
      <c r="L1531" s="170"/>
      <c r="M1531" s="174"/>
      <c r="T1531" s="175"/>
      <c r="AT1531" s="171" t="s">
        <v>147</v>
      </c>
      <c r="AU1531" s="171" t="s">
        <v>145</v>
      </c>
      <c r="AV1531" s="14" t="s">
        <v>85</v>
      </c>
      <c r="AW1531" s="14" t="s">
        <v>33</v>
      </c>
      <c r="AX1531" s="14" t="s">
        <v>77</v>
      </c>
      <c r="AY1531" s="171" t="s">
        <v>136</v>
      </c>
    </row>
    <row r="1532" spans="2:51" s="12" customFormat="1" ht="11.25">
      <c r="B1532" s="145"/>
      <c r="D1532" s="146" t="s">
        <v>147</v>
      </c>
      <c r="E1532" s="147" t="s">
        <v>1</v>
      </c>
      <c r="F1532" s="148" t="s">
        <v>1501</v>
      </c>
      <c r="H1532" s="149">
        <v>8.4</v>
      </c>
      <c r="I1532" s="150"/>
      <c r="L1532" s="145"/>
      <c r="M1532" s="151"/>
      <c r="T1532" s="152"/>
      <c r="AT1532" s="147" t="s">
        <v>147</v>
      </c>
      <c r="AU1532" s="147" t="s">
        <v>145</v>
      </c>
      <c r="AV1532" s="12" t="s">
        <v>145</v>
      </c>
      <c r="AW1532" s="12" t="s">
        <v>33</v>
      </c>
      <c r="AX1532" s="12" t="s">
        <v>77</v>
      </c>
      <c r="AY1532" s="147" t="s">
        <v>136</v>
      </c>
    </row>
    <row r="1533" spans="2:51" s="14" customFormat="1" ht="11.25">
      <c r="B1533" s="170"/>
      <c r="D1533" s="146" t="s">
        <v>147</v>
      </c>
      <c r="E1533" s="171" t="s">
        <v>1</v>
      </c>
      <c r="F1533" s="172" t="s">
        <v>185</v>
      </c>
      <c r="H1533" s="171" t="s">
        <v>1</v>
      </c>
      <c r="I1533" s="173"/>
      <c r="L1533" s="170"/>
      <c r="M1533" s="174"/>
      <c r="T1533" s="175"/>
      <c r="AT1533" s="171" t="s">
        <v>147</v>
      </c>
      <c r="AU1533" s="171" t="s">
        <v>145</v>
      </c>
      <c r="AV1533" s="14" t="s">
        <v>85</v>
      </c>
      <c r="AW1533" s="14" t="s">
        <v>33</v>
      </c>
      <c r="AX1533" s="14" t="s">
        <v>77</v>
      </c>
      <c r="AY1533" s="171" t="s">
        <v>136</v>
      </c>
    </row>
    <row r="1534" spans="2:51" s="12" customFormat="1" ht="11.25">
      <c r="B1534" s="145"/>
      <c r="D1534" s="146" t="s">
        <v>147</v>
      </c>
      <c r="E1534" s="147" t="s">
        <v>1</v>
      </c>
      <c r="F1534" s="148" t="s">
        <v>1502</v>
      </c>
      <c r="H1534" s="149">
        <v>8.1999999999999993</v>
      </c>
      <c r="I1534" s="150"/>
      <c r="L1534" s="145"/>
      <c r="M1534" s="151"/>
      <c r="T1534" s="152"/>
      <c r="AT1534" s="147" t="s">
        <v>147</v>
      </c>
      <c r="AU1534" s="147" t="s">
        <v>145</v>
      </c>
      <c r="AV1534" s="12" t="s">
        <v>145</v>
      </c>
      <c r="AW1534" s="12" t="s">
        <v>33</v>
      </c>
      <c r="AX1534" s="12" t="s">
        <v>77</v>
      </c>
      <c r="AY1534" s="147" t="s">
        <v>136</v>
      </c>
    </row>
    <row r="1535" spans="2:51" s="12" customFormat="1" ht="11.25">
      <c r="B1535" s="145"/>
      <c r="D1535" s="146" t="s">
        <v>147</v>
      </c>
      <c r="E1535" s="147" t="s">
        <v>1</v>
      </c>
      <c r="F1535" s="148" t="s">
        <v>1503</v>
      </c>
      <c r="H1535" s="149">
        <v>5.0999999999999996</v>
      </c>
      <c r="I1535" s="150"/>
      <c r="L1535" s="145"/>
      <c r="M1535" s="151"/>
      <c r="T1535" s="152"/>
      <c r="AT1535" s="147" t="s">
        <v>147</v>
      </c>
      <c r="AU1535" s="147" t="s">
        <v>145</v>
      </c>
      <c r="AV1535" s="12" t="s">
        <v>145</v>
      </c>
      <c r="AW1535" s="12" t="s">
        <v>33</v>
      </c>
      <c r="AX1535" s="12" t="s">
        <v>77</v>
      </c>
      <c r="AY1535" s="147" t="s">
        <v>136</v>
      </c>
    </row>
    <row r="1536" spans="2:51" s="12" customFormat="1" ht="11.25">
      <c r="B1536" s="145"/>
      <c r="D1536" s="146" t="s">
        <v>147</v>
      </c>
      <c r="E1536" s="147" t="s">
        <v>1</v>
      </c>
      <c r="F1536" s="148" t="s">
        <v>1504</v>
      </c>
      <c r="H1536" s="149">
        <v>5.0999999999999996</v>
      </c>
      <c r="I1536" s="150"/>
      <c r="L1536" s="145"/>
      <c r="M1536" s="151"/>
      <c r="T1536" s="152"/>
      <c r="AT1536" s="147" t="s">
        <v>147</v>
      </c>
      <c r="AU1536" s="147" t="s">
        <v>145</v>
      </c>
      <c r="AV1536" s="12" t="s">
        <v>145</v>
      </c>
      <c r="AW1536" s="12" t="s">
        <v>33</v>
      </c>
      <c r="AX1536" s="12" t="s">
        <v>77</v>
      </c>
      <c r="AY1536" s="147" t="s">
        <v>136</v>
      </c>
    </row>
    <row r="1537" spans="2:65" s="15" customFormat="1" ht="11.25">
      <c r="B1537" s="176"/>
      <c r="D1537" s="146" t="s">
        <v>147</v>
      </c>
      <c r="E1537" s="177" t="s">
        <v>1</v>
      </c>
      <c r="F1537" s="178" t="s">
        <v>167</v>
      </c>
      <c r="H1537" s="179">
        <v>26.8</v>
      </c>
      <c r="I1537" s="180"/>
      <c r="L1537" s="176"/>
      <c r="M1537" s="181"/>
      <c r="T1537" s="182"/>
      <c r="AT1537" s="177" t="s">
        <v>147</v>
      </c>
      <c r="AU1537" s="177" t="s">
        <v>145</v>
      </c>
      <c r="AV1537" s="15" t="s">
        <v>137</v>
      </c>
      <c r="AW1537" s="15" t="s">
        <v>33</v>
      </c>
      <c r="AX1537" s="15" t="s">
        <v>77</v>
      </c>
      <c r="AY1537" s="177" t="s">
        <v>136</v>
      </c>
    </row>
    <row r="1538" spans="2:65" s="13" customFormat="1" ht="11.25">
      <c r="B1538" s="153"/>
      <c r="D1538" s="146" t="s">
        <v>147</v>
      </c>
      <c r="E1538" s="154" t="s">
        <v>1</v>
      </c>
      <c r="F1538" s="155" t="s">
        <v>150</v>
      </c>
      <c r="H1538" s="156">
        <v>65.739999999999995</v>
      </c>
      <c r="I1538" s="157"/>
      <c r="L1538" s="153"/>
      <c r="M1538" s="158"/>
      <c r="T1538" s="159"/>
      <c r="AT1538" s="154" t="s">
        <v>147</v>
      </c>
      <c r="AU1538" s="154" t="s">
        <v>145</v>
      </c>
      <c r="AV1538" s="13" t="s">
        <v>144</v>
      </c>
      <c r="AW1538" s="13" t="s">
        <v>33</v>
      </c>
      <c r="AX1538" s="13" t="s">
        <v>85</v>
      </c>
      <c r="AY1538" s="154" t="s">
        <v>136</v>
      </c>
    </row>
    <row r="1539" spans="2:65" s="1" customFormat="1" ht="16.5" customHeight="1">
      <c r="B1539" s="32"/>
      <c r="C1539" s="160" t="s">
        <v>1505</v>
      </c>
      <c r="D1539" s="160" t="s">
        <v>151</v>
      </c>
      <c r="E1539" s="161" t="s">
        <v>1506</v>
      </c>
      <c r="F1539" s="162" t="s">
        <v>1507</v>
      </c>
      <c r="G1539" s="163" t="s">
        <v>196</v>
      </c>
      <c r="H1539" s="164">
        <v>69.027000000000001</v>
      </c>
      <c r="I1539" s="165"/>
      <c r="J1539" s="166">
        <f>ROUND(I1539*H1539,2)</f>
        <v>0</v>
      </c>
      <c r="K1539" s="162" t="s">
        <v>1</v>
      </c>
      <c r="L1539" s="167"/>
      <c r="M1539" s="168" t="s">
        <v>1</v>
      </c>
      <c r="N1539" s="169" t="s">
        <v>43</v>
      </c>
      <c r="P1539" s="141">
        <f>O1539*H1539</f>
        <v>0</v>
      </c>
      <c r="Q1539" s="141">
        <v>3.2000000000000003E-4</v>
      </c>
      <c r="R1539" s="141">
        <f>Q1539*H1539</f>
        <v>2.2088640000000003E-2</v>
      </c>
      <c r="S1539" s="141">
        <v>0</v>
      </c>
      <c r="T1539" s="142">
        <f>S1539*H1539</f>
        <v>0</v>
      </c>
      <c r="AR1539" s="143" t="s">
        <v>473</v>
      </c>
      <c r="AT1539" s="143" t="s">
        <v>151</v>
      </c>
      <c r="AU1539" s="143" t="s">
        <v>145</v>
      </c>
      <c r="AY1539" s="17" t="s">
        <v>136</v>
      </c>
      <c r="BE1539" s="144">
        <f>IF(N1539="základní",J1539,0)</f>
        <v>0</v>
      </c>
      <c r="BF1539" s="144">
        <f>IF(N1539="snížená",J1539,0)</f>
        <v>0</v>
      </c>
      <c r="BG1539" s="144">
        <f>IF(N1539="zákl. přenesená",J1539,0)</f>
        <v>0</v>
      </c>
      <c r="BH1539" s="144">
        <f>IF(N1539="sníž. přenesená",J1539,0)</f>
        <v>0</v>
      </c>
      <c r="BI1539" s="144">
        <f>IF(N1539="nulová",J1539,0)</f>
        <v>0</v>
      </c>
      <c r="BJ1539" s="17" t="s">
        <v>145</v>
      </c>
      <c r="BK1539" s="144">
        <f>ROUND(I1539*H1539,2)</f>
        <v>0</v>
      </c>
      <c r="BL1539" s="17" t="s">
        <v>283</v>
      </c>
      <c r="BM1539" s="143" t="s">
        <v>1508</v>
      </c>
    </row>
    <row r="1540" spans="2:65" s="12" customFormat="1" ht="11.25">
      <c r="B1540" s="145"/>
      <c r="D1540" s="146" t="s">
        <v>147</v>
      </c>
      <c r="F1540" s="148" t="s">
        <v>1509</v>
      </c>
      <c r="H1540" s="149">
        <v>69.027000000000001</v>
      </c>
      <c r="I1540" s="150"/>
      <c r="L1540" s="145"/>
      <c r="M1540" s="151"/>
      <c r="T1540" s="152"/>
      <c r="AT1540" s="147" t="s">
        <v>147</v>
      </c>
      <c r="AU1540" s="147" t="s">
        <v>145</v>
      </c>
      <c r="AV1540" s="12" t="s">
        <v>145</v>
      </c>
      <c r="AW1540" s="12" t="s">
        <v>4</v>
      </c>
      <c r="AX1540" s="12" t="s">
        <v>85</v>
      </c>
      <c r="AY1540" s="147" t="s">
        <v>136</v>
      </c>
    </row>
    <row r="1541" spans="2:65" s="1" customFormat="1" ht="16.5" customHeight="1">
      <c r="B1541" s="32"/>
      <c r="C1541" s="132" t="s">
        <v>1510</v>
      </c>
      <c r="D1541" s="132" t="s">
        <v>139</v>
      </c>
      <c r="E1541" s="133" t="s">
        <v>1511</v>
      </c>
      <c r="F1541" s="134" t="s">
        <v>1512</v>
      </c>
      <c r="G1541" s="135" t="s">
        <v>196</v>
      </c>
      <c r="H1541" s="136">
        <v>103.2</v>
      </c>
      <c r="I1541" s="137"/>
      <c r="J1541" s="138">
        <f>ROUND(I1541*H1541,2)</f>
        <v>0</v>
      </c>
      <c r="K1541" s="134" t="s">
        <v>143</v>
      </c>
      <c r="L1541" s="32"/>
      <c r="M1541" s="139" t="s">
        <v>1</v>
      </c>
      <c r="N1541" s="140" t="s">
        <v>43</v>
      </c>
      <c r="P1541" s="141">
        <f>O1541*H1541</f>
        <v>0</v>
      </c>
      <c r="Q1541" s="141">
        <v>9.0000000000000006E-5</v>
      </c>
      <c r="R1541" s="141">
        <f>Q1541*H1541</f>
        <v>9.2880000000000011E-3</v>
      </c>
      <c r="S1541" s="141">
        <v>0</v>
      </c>
      <c r="T1541" s="142">
        <f>S1541*H1541</f>
        <v>0</v>
      </c>
      <c r="AR1541" s="143" t="s">
        <v>283</v>
      </c>
      <c r="AT1541" s="143" t="s">
        <v>139</v>
      </c>
      <c r="AU1541" s="143" t="s">
        <v>145</v>
      </c>
      <c r="AY1541" s="17" t="s">
        <v>136</v>
      </c>
      <c r="BE1541" s="144">
        <f>IF(N1541="základní",J1541,0)</f>
        <v>0</v>
      </c>
      <c r="BF1541" s="144">
        <f>IF(N1541="snížená",J1541,0)</f>
        <v>0</v>
      </c>
      <c r="BG1541" s="144">
        <f>IF(N1541="zákl. přenesená",J1541,0)</f>
        <v>0</v>
      </c>
      <c r="BH1541" s="144">
        <f>IF(N1541="sníž. přenesená",J1541,0)</f>
        <v>0</v>
      </c>
      <c r="BI1541" s="144">
        <f>IF(N1541="nulová",J1541,0)</f>
        <v>0</v>
      </c>
      <c r="BJ1541" s="17" t="s">
        <v>145</v>
      </c>
      <c r="BK1541" s="144">
        <f>ROUND(I1541*H1541,2)</f>
        <v>0</v>
      </c>
      <c r="BL1541" s="17" t="s">
        <v>283</v>
      </c>
      <c r="BM1541" s="143" t="s">
        <v>1513</v>
      </c>
    </row>
    <row r="1542" spans="2:65" s="12" customFormat="1" ht="11.25">
      <c r="B1542" s="145"/>
      <c r="D1542" s="146" t="s">
        <v>147</v>
      </c>
      <c r="E1542" s="147" t="s">
        <v>1</v>
      </c>
      <c r="F1542" s="148" t="s">
        <v>1514</v>
      </c>
      <c r="H1542" s="149">
        <v>8</v>
      </c>
      <c r="I1542" s="150"/>
      <c r="L1542" s="145"/>
      <c r="M1542" s="151"/>
      <c r="T1542" s="152"/>
      <c r="AT1542" s="147" t="s">
        <v>147</v>
      </c>
      <c r="AU1542" s="147" t="s">
        <v>145</v>
      </c>
      <c r="AV1542" s="12" t="s">
        <v>145</v>
      </c>
      <c r="AW1542" s="12" t="s">
        <v>33</v>
      </c>
      <c r="AX1542" s="12" t="s">
        <v>77</v>
      </c>
      <c r="AY1542" s="147" t="s">
        <v>136</v>
      </c>
    </row>
    <row r="1543" spans="2:65" s="12" customFormat="1" ht="11.25">
      <c r="B1543" s="145"/>
      <c r="D1543" s="146" t="s">
        <v>147</v>
      </c>
      <c r="E1543" s="147" t="s">
        <v>1</v>
      </c>
      <c r="F1543" s="148" t="s">
        <v>1515</v>
      </c>
      <c r="H1543" s="149">
        <v>10.8</v>
      </c>
      <c r="I1543" s="150"/>
      <c r="L1543" s="145"/>
      <c r="M1543" s="151"/>
      <c r="T1543" s="152"/>
      <c r="AT1543" s="147" t="s">
        <v>147</v>
      </c>
      <c r="AU1543" s="147" t="s">
        <v>145</v>
      </c>
      <c r="AV1543" s="12" t="s">
        <v>145</v>
      </c>
      <c r="AW1543" s="12" t="s">
        <v>33</v>
      </c>
      <c r="AX1543" s="12" t="s">
        <v>77</v>
      </c>
      <c r="AY1543" s="147" t="s">
        <v>136</v>
      </c>
    </row>
    <row r="1544" spans="2:65" s="12" customFormat="1" ht="11.25">
      <c r="B1544" s="145"/>
      <c r="D1544" s="146" t="s">
        <v>147</v>
      </c>
      <c r="E1544" s="147" t="s">
        <v>1</v>
      </c>
      <c r="F1544" s="148" t="s">
        <v>1516</v>
      </c>
      <c r="H1544" s="149">
        <v>8</v>
      </c>
      <c r="I1544" s="150"/>
      <c r="L1544" s="145"/>
      <c r="M1544" s="151"/>
      <c r="T1544" s="152"/>
      <c r="AT1544" s="147" t="s">
        <v>147</v>
      </c>
      <c r="AU1544" s="147" t="s">
        <v>145</v>
      </c>
      <c r="AV1544" s="12" t="s">
        <v>145</v>
      </c>
      <c r="AW1544" s="12" t="s">
        <v>33</v>
      </c>
      <c r="AX1544" s="12" t="s">
        <v>77</v>
      </c>
      <c r="AY1544" s="147" t="s">
        <v>136</v>
      </c>
    </row>
    <row r="1545" spans="2:65" s="12" customFormat="1" ht="11.25">
      <c r="B1545" s="145"/>
      <c r="D1545" s="146" t="s">
        <v>147</v>
      </c>
      <c r="E1545" s="147" t="s">
        <v>1</v>
      </c>
      <c r="F1545" s="148" t="s">
        <v>1517</v>
      </c>
      <c r="H1545" s="149">
        <v>10.8</v>
      </c>
      <c r="I1545" s="150"/>
      <c r="L1545" s="145"/>
      <c r="M1545" s="151"/>
      <c r="T1545" s="152"/>
      <c r="AT1545" s="147" t="s">
        <v>147</v>
      </c>
      <c r="AU1545" s="147" t="s">
        <v>145</v>
      </c>
      <c r="AV1545" s="12" t="s">
        <v>145</v>
      </c>
      <c r="AW1545" s="12" t="s">
        <v>33</v>
      </c>
      <c r="AX1545" s="12" t="s">
        <v>77</v>
      </c>
      <c r="AY1545" s="147" t="s">
        <v>136</v>
      </c>
    </row>
    <row r="1546" spans="2:65" s="12" customFormat="1" ht="11.25">
      <c r="B1546" s="145"/>
      <c r="D1546" s="146" t="s">
        <v>147</v>
      </c>
      <c r="E1546" s="147" t="s">
        <v>1</v>
      </c>
      <c r="F1546" s="148" t="s">
        <v>1518</v>
      </c>
      <c r="H1546" s="149">
        <v>12</v>
      </c>
      <c r="I1546" s="150"/>
      <c r="L1546" s="145"/>
      <c r="M1546" s="151"/>
      <c r="T1546" s="152"/>
      <c r="AT1546" s="147" t="s">
        <v>147</v>
      </c>
      <c r="AU1546" s="147" t="s">
        <v>145</v>
      </c>
      <c r="AV1546" s="12" t="s">
        <v>145</v>
      </c>
      <c r="AW1546" s="12" t="s">
        <v>33</v>
      </c>
      <c r="AX1546" s="12" t="s">
        <v>77</v>
      </c>
      <c r="AY1546" s="147" t="s">
        <v>136</v>
      </c>
    </row>
    <row r="1547" spans="2:65" s="12" customFormat="1" ht="11.25">
      <c r="B1547" s="145"/>
      <c r="D1547" s="146" t="s">
        <v>147</v>
      </c>
      <c r="E1547" s="147" t="s">
        <v>1</v>
      </c>
      <c r="F1547" s="148" t="s">
        <v>1519</v>
      </c>
      <c r="H1547" s="149">
        <v>10.8</v>
      </c>
      <c r="I1547" s="150"/>
      <c r="L1547" s="145"/>
      <c r="M1547" s="151"/>
      <c r="T1547" s="152"/>
      <c r="AT1547" s="147" t="s">
        <v>147</v>
      </c>
      <c r="AU1547" s="147" t="s">
        <v>145</v>
      </c>
      <c r="AV1547" s="12" t="s">
        <v>145</v>
      </c>
      <c r="AW1547" s="12" t="s">
        <v>33</v>
      </c>
      <c r="AX1547" s="12" t="s">
        <v>77</v>
      </c>
      <c r="AY1547" s="147" t="s">
        <v>136</v>
      </c>
    </row>
    <row r="1548" spans="2:65" s="15" customFormat="1" ht="11.25">
      <c r="B1548" s="176"/>
      <c r="D1548" s="146" t="s">
        <v>147</v>
      </c>
      <c r="E1548" s="177" t="s">
        <v>1</v>
      </c>
      <c r="F1548" s="178" t="s">
        <v>167</v>
      </c>
      <c r="H1548" s="179">
        <v>60.4</v>
      </c>
      <c r="I1548" s="180"/>
      <c r="L1548" s="176"/>
      <c r="M1548" s="181"/>
      <c r="T1548" s="182"/>
      <c r="AT1548" s="177" t="s">
        <v>147</v>
      </c>
      <c r="AU1548" s="177" t="s">
        <v>145</v>
      </c>
      <c r="AV1548" s="15" t="s">
        <v>137</v>
      </c>
      <c r="AW1548" s="15" t="s">
        <v>33</v>
      </c>
      <c r="AX1548" s="15" t="s">
        <v>77</v>
      </c>
      <c r="AY1548" s="177" t="s">
        <v>136</v>
      </c>
    </row>
    <row r="1549" spans="2:65" s="12" customFormat="1" ht="11.25">
      <c r="B1549" s="145"/>
      <c r="D1549" s="146" t="s">
        <v>147</v>
      </c>
      <c r="E1549" s="147" t="s">
        <v>1</v>
      </c>
      <c r="F1549" s="148" t="s">
        <v>1520</v>
      </c>
      <c r="H1549" s="149">
        <v>10.8</v>
      </c>
      <c r="I1549" s="150"/>
      <c r="L1549" s="145"/>
      <c r="M1549" s="151"/>
      <c r="T1549" s="152"/>
      <c r="AT1549" s="147" t="s">
        <v>147</v>
      </c>
      <c r="AU1549" s="147" t="s">
        <v>145</v>
      </c>
      <c r="AV1549" s="12" t="s">
        <v>145</v>
      </c>
      <c r="AW1549" s="12" t="s">
        <v>33</v>
      </c>
      <c r="AX1549" s="12" t="s">
        <v>77</v>
      </c>
      <c r="AY1549" s="147" t="s">
        <v>136</v>
      </c>
    </row>
    <row r="1550" spans="2:65" s="12" customFormat="1" ht="11.25">
      <c r="B1550" s="145"/>
      <c r="D1550" s="146" t="s">
        <v>147</v>
      </c>
      <c r="E1550" s="147" t="s">
        <v>1</v>
      </c>
      <c r="F1550" s="148" t="s">
        <v>1521</v>
      </c>
      <c r="H1550" s="149">
        <v>10.8</v>
      </c>
      <c r="I1550" s="150"/>
      <c r="L1550" s="145"/>
      <c r="M1550" s="151"/>
      <c r="T1550" s="152"/>
      <c r="AT1550" s="147" t="s">
        <v>147</v>
      </c>
      <c r="AU1550" s="147" t="s">
        <v>145</v>
      </c>
      <c r="AV1550" s="12" t="s">
        <v>145</v>
      </c>
      <c r="AW1550" s="12" t="s">
        <v>33</v>
      </c>
      <c r="AX1550" s="12" t="s">
        <v>77</v>
      </c>
      <c r="AY1550" s="147" t="s">
        <v>136</v>
      </c>
    </row>
    <row r="1551" spans="2:65" s="12" customFormat="1" ht="11.25">
      <c r="B1551" s="145"/>
      <c r="D1551" s="146" t="s">
        <v>147</v>
      </c>
      <c r="E1551" s="147" t="s">
        <v>1</v>
      </c>
      <c r="F1551" s="148" t="s">
        <v>1522</v>
      </c>
      <c r="H1551" s="149">
        <v>10.8</v>
      </c>
      <c r="I1551" s="150"/>
      <c r="L1551" s="145"/>
      <c r="M1551" s="151"/>
      <c r="T1551" s="152"/>
      <c r="AT1551" s="147" t="s">
        <v>147</v>
      </c>
      <c r="AU1551" s="147" t="s">
        <v>145</v>
      </c>
      <c r="AV1551" s="12" t="s">
        <v>145</v>
      </c>
      <c r="AW1551" s="12" t="s">
        <v>33</v>
      </c>
      <c r="AX1551" s="12" t="s">
        <v>77</v>
      </c>
      <c r="AY1551" s="147" t="s">
        <v>136</v>
      </c>
    </row>
    <row r="1552" spans="2:65" s="12" customFormat="1" ht="11.25">
      <c r="B1552" s="145"/>
      <c r="D1552" s="146" t="s">
        <v>147</v>
      </c>
      <c r="E1552" s="147" t="s">
        <v>1</v>
      </c>
      <c r="F1552" s="148" t="s">
        <v>1523</v>
      </c>
      <c r="H1552" s="149">
        <v>10.4</v>
      </c>
      <c r="I1552" s="150"/>
      <c r="L1552" s="145"/>
      <c r="M1552" s="151"/>
      <c r="T1552" s="152"/>
      <c r="AT1552" s="147" t="s">
        <v>147</v>
      </c>
      <c r="AU1552" s="147" t="s">
        <v>145</v>
      </c>
      <c r="AV1552" s="12" t="s">
        <v>145</v>
      </c>
      <c r="AW1552" s="12" t="s">
        <v>33</v>
      </c>
      <c r="AX1552" s="12" t="s">
        <v>77</v>
      </c>
      <c r="AY1552" s="147" t="s">
        <v>136</v>
      </c>
    </row>
    <row r="1553" spans="2:65" s="15" customFormat="1" ht="11.25">
      <c r="B1553" s="176"/>
      <c r="D1553" s="146" t="s">
        <v>147</v>
      </c>
      <c r="E1553" s="177" t="s">
        <v>1</v>
      </c>
      <c r="F1553" s="178" t="s">
        <v>167</v>
      </c>
      <c r="H1553" s="179">
        <v>42.8</v>
      </c>
      <c r="I1553" s="180"/>
      <c r="L1553" s="176"/>
      <c r="M1553" s="181"/>
      <c r="T1553" s="182"/>
      <c r="AT1553" s="177" t="s">
        <v>147</v>
      </c>
      <c r="AU1553" s="177" t="s">
        <v>145</v>
      </c>
      <c r="AV1553" s="15" t="s">
        <v>137</v>
      </c>
      <c r="AW1553" s="15" t="s">
        <v>33</v>
      </c>
      <c r="AX1553" s="15" t="s">
        <v>77</v>
      </c>
      <c r="AY1553" s="177" t="s">
        <v>136</v>
      </c>
    </row>
    <row r="1554" spans="2:65" s="13" customFormat="1" ht="11.25">
      <c r="B1554" s="153"/>
      <c r="D1554" s="146" t="s">
        <v>147</v>
      </c>
      <c r="E1554" s="154" t="s">
        <v>1</v>
      </c>
      <c r="F1554" s="155" t="s">
        <v>150</v>
      </c>
      <c r="H1554" s="156">
        <v>103.2</v>
      </c>
      <c r="I1554" s="157"/>
      <c r="L1554" s="153"/>
      <c r="M1554" s="158"/>
      <c r="T1554" s="159"/>
      <c r="AT1554" s="154" t="s">
        <v>147</v>
      </c>
      <c r="AU1554" s="154" t="s">
        <v>145</v>
      </c>
      <c r="AV1554" s="13" t="s">
        <v>144</v>
      </c>
      <c r="AW1554" s="13" t="s">
        <v>33</v>
      </c>
      <c r="AX1554" s="13" t="s">
        <v>85</v>
      </c>
      <c r="AY1554" s="154" t="s">
        <v>136</v>
      </c>
    </row>
    <row r="1555" spans="2:65" s="1" customFormat="1" ht="16.5" customHeight="1">
      <c r="B1555" s="32"/>
      <c r="C1555" s="132" t="s">
        <v>1524</v>
      </c>
      <c r="D1555" s="132" t="s">
        <v>139</v>
      </c>
      <c r="E1555" s="133" t="s">
        <v>1525</v>
      </c>
      <c r="F1555" s="134" t="s">
        <v>1526</v>
      </c>
      <c r="G1555" s="135" t="s">
        <v>515</v>
      </c>
      <c r="H1555" s="136">
        <v>104</v>
      </c>
      <c r="I1555" s="137"/>
      <c r="J1555" s="138">
        <f>ROUND(I1555*H1555,2)</f>
        <v>0</v>
      </c>
      <c r="K1555" s="134" t="s">
        <v>143</v>
      </c>
      <c r="L1555" s="32"/>
      <c r="M1555" s="139" t="s">
        <v>1</v>
      </c>
      <c r="N1555" s="140" t="s">
        <v>43</v>
      </c>
      <c r="P1555" s="141">
        <f>O1555*H1555</f>
        <v>0</v>
      </c>
      <c r="Q1555" s="141">
        <v>0</v>
      </c>
      <c r="R1555" s="141">
        <f>Q1555*H1555</f>
        <v>0</v>
      </c>
      <c r="S1555" s="141">
        <v>0</v>
      </c>
      <c r="T1555" s="142">
        <f>S1555*H1555</f>
        <v>0</v>
      </c>
      <c r="AR1555" s="143" t="s">
        <v>283</v>
      </c>
      <c r="AT1555" s="143" t="s">
        <v>139</v>
      </c>
      <c r="AU1555" s="143" t="s">
        <v>145</v>
      </c>
      <c r="AY1555" s="17" t="s">
        <v>136</v>
      </c>
      <c r="BE1555" s="144">
        <f>IF(N1555="základní",J1555,0)</f>
        <v>0</v>
      </c>
      <c r="BF1555" s="144">
        <f>IF(N1555="snížená",J1555,0)</f>
        <v>0</v>
      </c>
      <c r="BG1555" s="144">
        <f>IF(N1555="zákl. přenesená",J1555,0)</f>
        <v>0</v>
      </c>
      <c r="BH1555" s="144">
        <f>IF(N1555="sníž. přenesená",J1555,0)</f>
        <v>0</v>
      </c>
      <c r="BI1555" s="144">
        <f>IF(N1555="nulová",J1555,0)</f>
        <v>0</v>
      </c>
      <c r="BJ1555" s="17" t="s">
        <v>145</v>
      </c>
      <c r="BK1555" s="144">
        <f>ROUND(I1555*H1555,2)</f>
        <v>0</v>
      </c>
      <c r="BL1555" s="17" t="s">
        <v>283</v>
      </c>
      <c r="BM1555" s="143" t="s">
        <v>1527</v>
      </c>
    </row>
    <row r="1556" spans="2:65" s="12" customFormat="1" ht="11.25">
      <c r="B1556" s="145"/>
      <c r="D1556" s="146" t="s">
        <v>147</v>
      </c>
      <c r="E1556" s="147" t="s">
        <v>1</v>
      </c>
      <c r="F1556" s="148" t="s">
        <v>1528</v>
      </c>
      <c r="H1556" s="149">
        <v>12</v>
      </c>
      <c r="I1556" s="150"/>
      <c r="L1556" s="145"/>
      <c r="M1556" s="151"/>
      <c r="T1556" s="152"/>
      <c r="AT1556" s="147" t="s">
        <v>147</v>
      </c>
      <c r="AU1556" s="147" t="s">
        <v>145</v>
      </c>
      <c r="AV1556" s="12" t="s">
        <v>145</v>
      </c>
      <c r="AW1556" s="12" t="s">
        <v>33</v>
      </c>
      <c r="AX1556" s="12" t="s">
        <v>77</v>
      </c>
      <c r="AY1556" s="147" t="s">
        <v>136</v>
      </c>
    </row>
    <row r="1557" spans="2:65" s="12" customFormat="1" ht="11.25">
      <c r="B1557" s="145"/>
      <c r="D1557" s="146" t="s">
        <v>147</v>
      </c>
      <c r="E1557" s="147" t="s">
        <v>1</v>
      </c>
      <c r="F1557" s="148" t="s">
        <v>1529</v>
      </c>
      <c r="H1557" s="149">
        <v>12</v>
      </c>
      <c r="I1557" s="150"/>
      <c r="L1557" s="145"/>
      <c r="M1557" s="151"/>
      <c r="T1557" s="152"/>
      <c r="AT1557" s="147" t="s">
        <v>147</v>
      </c>
      <c r="AU1557" s="147" t="s">
        <v>145</v>
      </c>
      <c r="AV1557" s="12" t="s">
        <v>145</v>
      </c>
      <c r="AW1557" s="12" t="s">
        <v>33</v>
      </c>
      <c r="AX1557" s="12" t="s">
        <v>77</v>
      </c>
      <c r="AY1557" s="147" t="s">
        <v>136</v>
      </c>
    </row>
    <row r="1558" spans="2:65" s="12" customFormat="1" ht="11.25">
      <c r="B1558" s="145"/>
      <c r="D1558" s="146" t="s">
        <v>147</v>
      </c>
      <c r="E1558" s="147" t="s">
        <v>1</v>
      </c>
      <c r="F1558" s="148" t="s">
        <v>1530</v>
      </c>
      <c r="H1558" s="149">
        <v>12</v>
      </c>
      <c r="I1558" s="150"/>
      <c r="L1558" s="145"/>
      <c r="M1558" s="151"/>
      <c r="T1558" s="152"/>
      <c r="AT1558" s="147" t="s">
        <v>147</v>
      </c>
      <c r="AU1558" s="147" t="s">
        <v>145</v>
      </c>
      <c r="AV1558" s="12" t="s">
        <v>145</v>
      </c>
      <c r="AW1558" s="12" t="s">
        <v>33</v>
      </c>
      <c r="AX1558" s="12" t="s">
        <v>77</v>
      </c>
      <c r="AY1558" s="147" t="s">
        <v>136</v>
      </c>
    </row>
    <row r="1559" spans="2:65" s="12" customFormat="1" ht="11.25">
      <c r="B1559" s="145"/>
      <c r="D1559" s="146" t="s">
        <v>147</v>
      </c>
      <c r="E1559" s="147" t="s">
        <v>1</v>
      </c>
      <c r="F1559" s="148" t="s">
        <v>1531</v>
      </c>
      <c r="H1559" s="149">
        <v>12</v>
      </c>
      <c r="I1559" s="150"/>
      <c r="L1559" s="145"/>
      <c r="M1559" s="151"/>
      <c r="T1559" s="152"/>
      <c r="AT1559" s="147" t="s">
        <v>147</v>
      </c>
      <c r="AU1559" s="147" t="s">
        <v>145</v>
      </c>
      <c r="AV1559" s="12" t="s">
        <v>145</v>
      </c>
      <c r="AW1559" s="12" t="s">
        <v>33</v>
      </c>
      <c r="AX1559" s="12" t="s">
        <v>77</v>
      </c>
      <c r="AY1559" s="147" t="s">
        <v>136</v>
      </c>
    </row>
    <row r="1560" spans="2:65" s="15" customFormat="1" ht="11.25">
      <c r="B1560" s="176"/>
      <c r="D1560" s="146" t="s">
        <v>147</v>
      </c>
      <c r="E1560" s="177" t="s">
        <v>1</v>
      </c>
      <c r="F1560" s="178" t="s">
        <v>167</v>
      </c>
      <c r="H1560" s="179">
        <v>48</v>
      </c>
      <c r="I1560" s="180"/>
      <c r="L1560" s="176"/>
      <c r="M1560" s="181"/>
      <c r="T1560" s="182"/>
      <c r="AT1560" s="177" t="s">
        <v>147</v>
      </c>
      <c r="AU1560" s="177" t="s">
        <v>145</v>
      </c>
      <c r="AV1560" s="15" t="s">
        <v>137</v>
      </c>
      <c r="AW1560" s="15" t="s">
        <v>33</v>
      </c>
      <c r="AX1560" s="15" t="s">
        <v>77</v>
      </c>
      <c r="AY1560" s="177" t="s">
        <v>136</v>
      </c>
    </row>
    <row r="1561" spans="2:65" s="12" customFormat="1" ht="11.25">
      <c r="B1561" s="145"/>
      <c r="D1561" s="146" t="s">
        <v>147</v>
      </c>
      <c r="E1561" s="147" t="s">
        <v>1</v>
      </c>
      <c r="F1561" s="148" t="s">
        <v>1532</v>
      </c>
      <c r="H1561" s="149">
        <v>14</v>
      </c>
      <c r="I1561" s="150"/>
      <c r="L1561" s="145"/>
      <c r="M1561" s="151"/>
      <c r="T1561" s="152"/>
      <c r="AT1561" s="147" t="s">
        <v>147</v>
      </c>
      <c r="AU1561" s="147" t="s">
        <v>145</v>
      </c>
      <c r="AV1561" s="12" t="s">
        <v>145</v>
      </c>
      <c r="AW1561" s="12" t="s">
        <v>33</v>
      </c>
      <c r="AX1561" s="12" t="s">
        <v>77</v>
      </c>
      <c r="AY1561" s="147" t="s">
        <v>136</v>
      </c>
    </row>
    <row r="1562" spans="2:65" s="12" customFormat="1" ht="11.25">
      <c r="B1562" s="145"/>
      <c r="D1562" s="146" t="s">
        <v>147</v>
      </c>
      <c r="E1562" s="147" t="s">
        <v>1</v>
      </c>
      <c r="F1562" s="148" t="s">
        <v>1533</v>
      </c>
      <c r="H1562" s="149">
        <v>14</v>
      </c>
      <c r="I1562" s="150"/>
      <c r="L1562" s="145"/>
      <c r="M1562" s="151"/>
      <c r="T1562" s="152"/>
      <c r="AT1562" s="147" t="s">
        <v>147</v>
      </c>
      <c r="AU1562" s="147" t="s">
        <v>145</v>
      </c>
      <c r="AV1562" s="12" t="s">
        <v>145</v>
      </c>
      <c r="AW1562" s="12" t="s">
        <v>33</v>
      </c>
      <c r="AX1562" s="12" t="s">
        <v>77</v>
      </c>
      <c r="AY1562" s="147" t="s">
        <v>136</v>
      </c>
    </row>
    <row r="1563" spans="2:65" s="12" customFormat="1" ht="11.25">
      <c r="B1563" s="145"/>
      <c r="D1563" s="146" t="s">
        <v>147</v>
      </c>
      <c r="E1563" s="147" t="s">
        <v>1</v>
      </c>
      <c r="F1563" s="148" t="s">
        <v>1534</v>
      </c>
      <c r="H1563" s="149">
        <v>14</v>
      </c>
      <c r="I1563" s="150"/>
      <c r="L1563" s="145"/>
      <c r="M1563" s="151"/>
      <c r="T1563" s="152"/>
      <c r="AT1563" s="147" t="s">
        <v>147</v>
      </c>
      <c r="AU1563" s="147" t="s">
        <v>145</v>
      </c>
      <c r="AV1563" s="12" t="s">
        <v>145</v>
      </c>
      <c r="AW1563" s="12" t="s">
        <v>33</v>
      </c>
      <c r="AX1563" s="12" t="s">
        <v>77</v>
      </c>
      <c r="AY1563" s="147" t="s">
        <v>136</v>
      </c>
    </row>
    <row r="1564" spans="2:65" s="12" customFormat="1" ht="11.25">
      <c r="B1564" s="145"/>
      <c r="D1564" s="146" t="s">
        <v>147</v>
      </c>
      <c r="E1564" s="147" t="s">
        <v>1</v>
      </c>
      <c r="F1564" s="148" t="s">
        <v>1535</v>
      </c>
      <c r="H1564" s="149">
        <v>14</v>
      </c>
      <c r="I1564" s="150"/>
      <c r="L1564" s="145"/>
      <c r="M1564" s="151"/>
      <c r="T1564" s="152"/>
      <c r="AT1564" s="147" t="s">
        <v>147</v>
      </c>
      <c r="AU1564" s="147" t="s">
        <v>145</v>
      </c>
      <c r="AV1564" s="12" t="s">
        <v>145</v>
      </c>
      <c r="AW1564" s="12" t="s">
        <v>33</v>
      </c>
      <c r="AX1564" s="12" t="s">
        <v>77</v>
      </c>
      <c r="AY1564" s="147" t="s">
        <v>136</v>
      </c>
    </row>
    <row r="1565" spans="2:65" s="15" customFormat="1" ht="11.25">
      <c r="B1565" s="176"/>
      <c r="D1565" s="146" t="s">
        <v>147</v>
      </c>
      <c r="E1565" s="177" t="s">
        <v>1</v>
      </c>
      <c r="F1565" s="178" t="s">
        <v>167</v>
      </c>
      <c r="H1565" s="179">
        <v>56</v>
      </c>
      <c r="I1565" s="180"/>
      <c r="L1565" s="176"/>
      <c r="M1565" s="181"/>
      <c r="T1565" s="182"/>
      <c r="AT1565" s="177" t="s">
        <v>147</v>
      </c>
      <c r="AU1565" s="177" t="s">
        <v>145</v>
      </c>
      <c r="AV1565" s="15" t="s">
        <v>137</v>
      </c>
      <c r="AW1565" s="15" t="s">
        <v>33</v>
      </c>
      <c r="AX1565" s="15" t="s">
        <v>77</v>
      </c>
      <c r="AY1565" s="177" t="s">
        <v>136</v>
      </c>
    </row>
    <row r="1566" spans="2:65" s="13" customFormat="1" ht="11.25">
      <c r="B1566" s="153"/>
      <c r="D1566" s="146" t="s">
        <v>147</v>
      </c>
      <c r="E1566" s="154" t="s">
        <v>1</v>
      </c>
      <c r="F1566" s="155" t="s">
        <v>150</v>
      </c>
      <c r="H1566" s="156">
        <v>104</v>
      </c>
      <c r="I1566" s="157"/>
      <c r="L1566" s="153"/>
      <c r="M1566" s="158"/>
      <c r="T1566" s="159"/>
      <c r="AT1566" s="154" t="s">
        <v>147</v>
      </c>
      <c r="AU1566" s="154" t="s">
        <v>145</v>
      </c>
      <c r="AV1566" s="13" t="s">
        <v>144</v>
      </c>
      <c r="AW1566" s="13" t="s">
        <v>33</v>
      </c>
      <c r="AX1566" s="13" t="s">
        <v>85</v>
      </c>
      <c r="AY1566" s="154" t="s">
        <v>136</v>
      </c>
    </row>
    <row r="1567" spans="2:65" s="1" customFormat="1" ht="21.75" customHeight="1">
      <c r="B1567" s="32"/>
      <c r="C1567" s="132" t="s">
        <v>1536</v>
      </c>
      <c r="D1567" s="132" t="s">
        <v>139</v>
      </c>
      <c r="E1567" s="133" t="s">
        <v>1537</v>
      </c>
      <c r="F1567" s="134" t="s">
        <v>1538</v>
      </c>
      <c r="G1567" s="135" t="s">
        <v>515</v>
      </c>
      <c r="H1567" s="136">
        <v>84</v>
      </c>
      <c r="I1567" s="137"/>
      <c r="J1567" s="138">
        <f>ROUND(I1567*H1567,2)</f>
        <v>0</v>
      </c>
      <c r="K1567" s="134" t="s">
        <v>143</v>
      </c>
      <c r="L1567" s="32"/>
      <c r="M1567" s="139" t="s">
        <v>1</v>
      </c>
      <c r="N1567" s="140" t="s">
        <v>43</v>
      </c>
      <c r="P1567" s="141">
        <f>O1567*H1567</f>
        <v>0</v>
      </c>
      <c r="Q1567" s="141">
        <v>0</v>
      </c>
      <c r="R1567" s="141">
        <f>Q1567*H1567</f>
        <v>0</v>
      </c>
      <c r="S1567" s="141">
        <v>0</v>
      </c>
      <c r="T1567" s="142">
        <f>S1567*H1567</f>
        <v>0</v>
      </c>
      <c r="AR1567" s="143" t="s">
        <v>283</v>
      </c>
      <c r="AT1567" s="143" t="s">
        <v>139</v>
      </c>
      <c r="AU1567" s="143" t="s">
        <v>145</v>
      </c>
      <c r="AY1567" s="17" t="s">
        <v>136</v>
      </c>
      <c r="BE1567" s="144">
        <f>IF(N1567="základní",J1567,0)</f>
        <v>0</v>
      </c>
      <c r="BF1567" s="144">
        <f>IF(N1567="snížená",J1567,0)</f>
        <v>0</v>
      </c>
      <c r="BG1567" s="144">
        <f>IF(N1567="zákl. přenesená",J1567,0)</f>
        <v>0</v>
      </c>
      <c r="BH1567" s="144">
        <f>IF(N1567="sníž. přenesená",J1567,0)</f>
        <v>0</v>
      </c>
      <c r="BI1567" s="144">
        <f>IF(N1567="nulová",J1567,0)</f>
        <v>0</v>
      </c>
      <c r="BJ1567" s="17" t="s">
        <v>145</v>
      </c>
      <c r="BK1567" s="144">
        <f>ROUND(I1567*H1567,2)</f>
        <v>0</v>
      </c>
      <c r="BL1567" s="17" t="s">
        <v>283</v>
      </c>
      <c r="BM1567" s="143" t="s">
        <v>1539</v>
      </c>
    </row>
    <row r="1568" spans="2:65" s="12" customFormat="1" ht="11.25">
      <c r="B1568" s="145"/>
      <c r="D1568" s="146" t="s">
        <v>147</v>
      </c>
      <c r="E1568" s="147" t="s">
        <v>1</v>
      </c>
      <c r="F1568" s="148" t="s">
        <v>1540</v>
      </c>
      <c r="H1568" s="149">
        <v>2</v>
      </c>
      <c r="I1568" s="150"/>
      <c r="L1568" s="145"/>
      <c r="M1568" s="151"/>
      <c r="T1568" s="152"/>
      <c r="AT1568" s="147" t="s">
        <v>147</v>
      </c>
      <c r="AU1568" s="147" t="s">
        <v>145</v>
      </c>
      <c r="AV1568" s="12" t="s">
        <v>145</v>
      </c>
      <c r="AW1568" s="12" t="s">
        <v>33</v>
      </c>
      <c r="AX1568" s="12" t="s">
        <v>77</v>
      </c>
      <c r="AY1568" s="147" t="s">
        <v>136</v>
      </c>
    </row>
    <row r="1569" spans="2:65" s="12" customFormat="1" ht="11.25">
      <c r="B1569" s="145"/>
      <c r="D1569" s="146" t="s">
        <v>147</v>
      </c>
      <c r="E1569" s="147" t="s">
        <v>1</v>
      </c>
      <c r="F1569" s="148" t="s">
        <v>1541</v>
      </c>
      <c r="H1569" s="149">
        <v>10</v>
      </c>
      <c r="I1569" s="150"/>
      <c r="L1569" s="145"/>
      <c r="M1569" s="151"/>
      <c r="T1569" s="152"/>
      <c r="AT1569" s="147" t="s">
        <v>147</v>
      </c>
      <c r="AU1569" s="147" t="s">
        <v>145</v>
      </c>
      <c r="AV1569" s="12" t="s">
        <v>145</v>
      </c>
      <c r="AW1569" s="12" t="s">
        <v>33</v>
      </c>
      <c r="AX1569" s="12" t="s">
        <v>77</v>
      </c>
      <c r="AY1569" s="147" t="s">
        <v>136</v>
      </c>
    </row>
    <row r="1570" spans="2:65" s="12" customFormat="1" ht="11.25">
      <c r="B1570" s="145"/>
      <c r="D1570" s="146" t="s">
        <v>147</v>
      </c>
      <c r="E1570" s="147" t="s">
        <v>1</v>
      </c>
      <c r="F1570" s="148" t="s">
        <v>1542</v>
      </c>
      <c r="H1570" s="149">
        <v>2</v>
      </c>
      <c r="I1570" s="150"/>
      <c r="L1570" s="145"/>
      <c r="M1570" s="151"/>
      <c r="T1570" s="152"/>
      <c r="AT1570" s="147" t="s">
        <v>147</v>
      </c>
      <c r="AU1570" s="147" t="s">
        <v>145</v>
      </c>
      <c r="AV1570" s="12" t="s">
        <v>145</v>
      </c>
      <c r="AW1570" s="12" t="s">
        <v>33</v>
      </c>
      <c r="AX1570" s="12" t="s">
        <v>77</v>
      </c>
      <c r="AY1570" s="147" t="s">
        <v>136</v>
      </c>
    </row>
    <row r="1571" spans="2:65" s="12" customFormat="1" ht="11.25">
      <c r="B1571" s="145"/>
      <c r="D1571" s="146" t="s">
        <v>147</v>
      </c>
      <c r="E1571" s="147" t="s">
        <v>1</v>
      </c>
      <c r="F1571" s="148" t="s">
        <v>1543</v>
      </c>
      <c r="H1571" s="149">
        <v>10</v>
      </c>
      <c r="I1571" s="150"/>
      <c r="L1571" s="145"/>
      <c r="M1571" s="151"/>
      <c r="T1571" s="152"/>
      <c r="AT1571" s="147" t="s">
        <v>147</v>
      </c>
      <c r="AU1571" s="147" t="s">
        <v>145</v>
      </c>
      <c r="AV1571" s="12" t="s">
        <v>145</v>
      </c>
      <c r="AW1571" s="12" t="s">
        <v>33</v>
      </c>
      <c r="AX1571" s="12" t="s">
        <v>77</v>
      </c>
      <c r="AY1571" s="147" t="s">
        <v>136</v>
      </c>
    </row>
    <row r="1572" spans="2:65" s="12" customFormat="1" ht="11.25">
      <c r="B1572" s="145"/>
      <c r="D1572" s="146" t="s">
        <v>147</v>
      </c>
      <c r="E1572" s="147" t="s">
        <v>1</v>
      </c>
      <c r="F1572" s="148" t="s">
        <v>1544</v>
      </c>
      <c r="H1572" s="149">
        <v>10</v>
      </c>
      <c r="I1572" s="150"/>
      <c r="L1572" s="145"/>
      <c r="M1572" s="151"/>
      <c r="T1572" s="152"/>
      <c r="AT1572" s="147" t="s">
        <v>147</v>
      </c>
      <c r="AU1572" s="147" t="s">
        <v>145</v>
      </c>
      <c r="AV1572" s="12" t="s">
        <v>145</v>
      </c>
      <c r="AW1572" s="12" t="s">
        <v>33</v>
      </c>
      <c r="AX1572" s="12" t="s">
        <v>77</v>
      </c>
      <c r="AY1572" s="147" t="s">
        <v>136</v>
      </c>
    </row>
    <row r="1573" spans="2:65" s="12" customFormat="1" ht="11.25">
      <c r="B1573" s="145"/>
      <c r="D1573" s="146" t="s">
        <v>147</v>
      </c>
      <c r="E1573" s="147" t="s">
        <v>1</v>
      </c>
      <c r="F1573" s="148" t="s">
        <v>1545</v>
      </c>
      <c r="H1573" s="149">
        <v>10</v>
      </c>
      <c r="I1573" s="150"/>
      <c r="L1573" s="145"/>
      <c r="M1573" s="151"/>
      <c r="T1573" s="152"/>
      <c r="AT1573" s="147" t="s">
        <v>147</v>
      </c>
      <c r="AU1573" s="147" t="s">
        <v>145</v>
      </c>
      <c r="AV1573" s="12" t="s">
        <v>145</v>
      </c>
      <c r="AW1573" s="12" t="s">
        <v>33</v>
      </c>
      <c r="AX1573" s="12" t="s">
        <v>77</v>
      </c>
      <c r="AY1573" s="147" t="s">
        <v>136</v>
      </c>
    </row>
    <row r="1574" spans="2:65" s="15" customFormat="1" ht="11.25">
      <c r="B1574" s="176"/>
      <c r="D1574" s="146" t="s">
        <v>147</v>
      </c>
      <c r="E1574" s="177" t="s">
        <v>1</v>
      </c>
      <c r="F1574" s="178" t="s">
        <v>167</v>
      </c>
      <c r="H1574" s="179">
        <v>44</v>
      </c>
      <c r="I1574" s="180"/>
      <c r="L1574" s="176"/>
      <c r="M1574" s="181"/>
      <c r="T1574" s="182"/>
      <c r="AT1574" s="177" t="s">
        <v>147</v>
      </c>
      <c r="AU1574" s="177" t="s">
        <v>145</v>
      </c>
      <c r="AV1574" s="15" t="s">
        <v>137</v>
      </c>
      <c r="AW1574" s="15" t="s">
        <v>33</v>
      </c>
      <c r="AX1574" s="15" t="s">
        <v>77</v>
      </c>
      <c r="AY1574" s="177" t="s">
        <v>136</v>
      </c>
    </row>
    <row r="1575" spans="2:65" s="12" customFormat="1" ht="11.25">
      <c r="B1575" s="145"/>
      <c r="D1575" s="146" t="s">
        <v>147</v>
      </c>
      <c r="E1575" s="147" t="s">
        <v>1</v>
      </c>
      <c r="F1575" s="148" t="s">
        <v>1546</v>
      </c>
      <c r="H1575" s="149">
        <v>10</v>
      </c>
      <c r="I1575" s="150"/>
      <c r="L1575" s="145"/>
      <c r="M1575" s="151"/>
      <c r="T1575" s="152"/>
      <c r="AT1575" s="147" t="s">
        <v>147</v>
      </c>
      <c r="AU1575" s="147" t="s">
        <v>145</v>
      </c>
      <c r="AV1575" s="12" t="s">
        <v>145</v>
      </c>
      <c r="AW1575" s="12" t="s">
        <v>33</v>
      </c>
      <c r="AX1575" s="12" t="s">
        <v>77</v>
      </c>
      <c r="AY1575" s="147" t="s">
        <v>136</v>
      </c>
    </row>
    <row r="1576" spans="2:65" s="12" customFormat="1" ht="11.25">
      <c r="B1576" s="145"/>
      <c r="D1576" s="146" t="s">
        <v>147</v>
      </c>
      <c r="E1576" s="147" t="s">
        <v>1</v>
      </c>
      <c r="F1576" s="148" t="s">
        <v>1547</v>
      </c>
      <c r="H1576" s="149">
        <v>10</v>
      </c>
      <c r="I1576" s="150"/>
      <c r="L1576" s="145"/>
      <c r="M1576" s="151"/>
      <c r="T1576" s="152"/>
      <c r="AT1576" s="147" t="s">
        <v>147</v>
      </c>
      <c r="AU1576" s="147" t="s">
        <v>145</v>
      </c>
      <c r="AV1576" s="12" t="s">
        <v>145</v>
      </c>
      <c r="AW1576" s="12" t="s">
        <v>33</v>
      </c>
      <c r="AX1576" s="12" t="s">
        <v>77</v>
      </c>
      <c r="AY1576" s="147" t="s">
        <v>136</v>
      </c>
    </row>
    <row r="1577" spans="2:65" s="12" customFormat="1" ht="11.25">
      <c r="B1577" s="145"/>
      <c r="D1577" s="146" t="s">
        <v>147</v>
      </c>
      <c r="E1577" s="147" t="s">
        <v>1</v>
      </c>
      <c r="F1577" s="148" t="s">
        <v>1548</v>
      </c>
      <c r="H1577" s="149">
        <v>10</v>
      </c>
      <c r="I1577" s="150"/>
      <c r="L1577" s="145"/>
      <c r="M1577" s="151"/>
      <c r="T1577" s="152"/>
      <c r="AT1577" s="147" t="s">
        <v>147</v>
      </c>
      <c r="AU1577" s="147" t="s">
        <v>145</v>
      </c>
      <c r="AV1577" s="12" t="s">
        <v>145</v>
      </c>
      <c r="AW1577" s="12" t="s">
        <v>33</v>
      </c>
      <c r="AX1577" s="12" t="s">
        <v>77</v>
      </c>
      <c r="AY1577" s="147" t="s">
        <v>136</v>
      </c>
    </row>
    <row r="1578" spans="2:65" s="12" customFormat="1" ht="11.25">
      <c r="B1578" s="145"/>
      <c r="D1578" s="146" t="s">
        <v>147</v>
      </c>
      <c r="E1578" s="147" t="s">
        <v>1</v>
      </c>
      <c r="F1578" s="148" t="s">
        <v>1549</v>
      </c>
      <c r="H1578" s="149">
        <v>10</v>
      </c>
      <c r="I1578" s="150"/>
      <c r="L1578" s="145"/>
      <c r="M1578" s="151"/>
      <c r="T1578" s="152"/>
      <c r="AT1578" s="147" t="s">
        <v>147</v>
      </c>
      <c r="AU1578" s="147" t="s">
        <v>145</v>
      </c>
      <c r="AV1578" s="12" t="s">
        <v>145</v>
      </c>
      <c r="AW1578" s="12" t="s">
        <v>33</v>
      </c>
      <c r="AX1578" s="12" t="s">
        <v>77</v>
      </c>
      <c r="AY1578" s="147" t="s">
        <v>136</v>
      </c>
    </row>
    <row r="1579" spans="2:65" s="15" customFormat="1" ht="11.25">
      <c r="B1579" s="176"/>
      <c r="D1579" s="146" t="s">
        <v>147</v>
      </c>
      <c r="E1579" s="177" t="s">
        <v>1</v>
      </c>
      <c r="F1579" s="178" t="s">
        <v>167</v>
      </c>
      <c r="H1579" s="179">
        <v>40</v>
      </c>
      <c r="I1579" s="180"/>
      <c r="L1579" s="176"/>
      <c r="M1579" s="181"/>
      <c r="T1579" s="182"/>
      <c r="AT1579" s="177" t="s">
        <v>147</v>
      </c>
      <c r="AU1579" s="177" t="s">
        <v>145</v>
      </c>
      <c r="AV1579" s="15" t="s">
        <v>137</v>
      </c>
      <c r="AW1579" s="15" t="s">
        <v>33</v>
      </c>
      <c r="AX1579" s="15" t="s">
        <v>77</v>
      </c>
      <c r="AY1579" s="177" t="s">
        <v>136</v>
      </c>
    </row>
    <row r="1580" spans="2:65" s="13" customFormat="1" ht="11.25">
      <c r="B1580" s="153"/>
      <c r="D1580" s="146" t="s">
        <v>147</v>
      </c>
      <c r="E1580" s="154" t="s">
        <v>1</v>
      </c>
      <c r="F1580" s="155" t="s">
        <v>150</v>
      </c>
      <c r="H1580" s="156">
        <v>84</v>
      </c>
      <c r="I1580" s="157"/>
      <c r="L1580" s="153"/>
      <c r="M1580" s="158"/>
      <c r="T1580" s="159"/>
      <c r="AT1580" s="154" t="s">
        <v>147</v>
      </c>
      <c r="AU1580" s="154" t="s">
        <v>145</v>
      </c>
      <c r="AV1580" s="13" t="s">
        <v>144</v>
      </c>
      <c r="AW1580" s="13" t="s">
        <v>33</v>
      </c>
      <c r="AX1580" s="13" t="s">
        <v>85</v>
      </c>
      <c r="AY1580" s="154" t="s">
        <v>136</v>
      </c>
    </row>
    <row r="1581" spans="2:65" s="1" customFormat="1" ht="16.5" customHeight="1">
      <c r="B1581" s="32"/>
      <c r="C1581" s="132" t="s">
        <v>1550</v>
      </c>
      <c r="D1581" s="132" t="s">
        <v>139</v>
      </c>
      <c r="E1581" s="133" t="s">
        <v>1551</v>
      </c>
      <c r="F1581" s="134" t="s">
        <v>1552</v>
      </c>
      <c r="G1581" s="135" t="s">
        <v>515</v>
      </c>
      <c r="H1581" s="136">
        <v>32</v>
      </c>
      <c r="I1581" s="137"/>
      <c r="J1581" s="138">
        <f>ROUND(I1581*H1581,2)</f>
        <v>0</v>
      </c>
      <c r="K1581" s="134" t="s">
        <v>143</v>
      </c>
      <c r="L1581" s="32"/>
      <c r="M1581" s="139" t="s">
        <v>1</v>
      </c>
      <c r="N1581" s="140" t="s">
        <v>43</v>
      </c>
      <c r="P1581" s="141">
        <f>O1581*H1581</f>
        <v>0</v>
      </c>
      <c r="Q1581" s="141">
        <v>0</v>
      </c>
      <c r="R1581" s="141">
        <f>Q1581*H1581</f>
        <v>0</v>
      </c>
      <c r="S1581" s="141">
        <v>0</v>
      </c>
      <c r="T1581" s="142">
        <f>S1581*H1581</f>
        <v>0</v>
      </c>
      <c r="AR1581" s="143" t="s">
        <v>283</v>
      </c>
      <c r="AT1581" s="143" t="s">
        <v>139</v>
      </c>
      <c r="AU1581" s="143" t="s">
        <v>145</v>
      </c>
      <c r="AY1581" s="17" t="s">
        <v>136</v>
      </c>
      <c r="BE1581" s="144">
        <f>IF(N1581="základní",J1581,0)</f>
        <v>0</v>
      </c>
      <c r="BF1581" s="144">
        <f>IF(N1581="snížená",J1581,0)</f>
        <v>0</v>
      </c>
      <c r="BG1581" s="144">
        <f>IF(N1581="zákl. přenesená",J1581,0)</f>
        <v>0</v>
      </c>
      <c r="BH1581" s="144">
        <f>IF(N1581="sníž. přenesená",J1581,0)</f>
        <v>0</v>
      </c>
      <c r="BI1581" s="144">
        <f>IF(N1581="nulová",J1581,0)</f>
        <v>0</v>
      </c>
      <c r="BJ1581" s="17" t="s">
        <v>145</v>
      </c>
      <c r="BK1581" s="144">
        <f>ROUND(I1581*H1581,2)</f>
        <v>0</v>
      </c>
      <c r="BL1581" s="17" t="s">
        <v>283</v>
      </c>
      <c r="BM1581" s="143" t="s">
        <v>1553</v>
      </c>
    </row>
    <row r="1582" spans="2:65" s="12" customFormat="1" ht="11.25">
      <c r="B1582" s="145"/>
      <c r="D1582" s="146" t="s">
        <v>147</v>
      </c>
      <c r="E1582" s="147" t="s">
        <v>1</v>
      </c>
      <c r="F1582" s="148" t="s">
        <v>1554</v>
      </c>
      <c r="H1582" s="149">
        <v>4</v>
      </c>
      <c r="I1582" s="150"/>
      <c r="L1582" s="145"/>
      <c r="M1582" s="151"/>
      <c r="T1582" s="152"/>
      <c r="AT1582" s="147" t="s">
        <v>147</v>
      </c>
      <c r="AU1582" s="147" t="s">
        <v>145</v>
      </c>
      <c r="AV1582" s="12" t="s">
        <v>145</v>
      </c>
      <c r="AW1582" s="12" t="s">
        <v>33</v>
      </c>
      <c r="AX1582" s="12" t="s">
        <v>77</v>
      </c>
      <c r="AY1582" s="147" t="s">
        <v>136</v>
      </c>
    </row>
    <row r="1583" spans="2:65" s="12" customFormat="1" ht="11.25">
      <c r="B1583" s="145"/>
      <c r="D1583" s="146" t="s">
        <v>147</v>
      </c>
      <c r="E1583" s="147" t="s">
        <v>1</v>
      </c>
      <c r="F1583" s="148" t="s">
        <v>1555</v>
      </c>
      <c r="H1583" s="149">
        <v>3</v>
      </c>
      <c r="I1583" s="150"/>
      <c r="L1583" s="145"/>
      <c r="M1583" s="151"/>
      <c r="T1583" s="152"/>
      <c r="AT1583" s="147" t="s">
        <v>147</v>
      </c>
      <c r="AU1583" s="147" t="s">
        <v>145</v>
      </c>
      <c r="AV1583" s="12" t="s">
        <v>145</v>
      </c>
      <c r="AW1583" s="12" t="s">
        <v>33</v>
      </c>
      <c r="AX1583" s="12" t="s">
        <v>77</v>
      </c>
      <c r="AY1583" s="147" t="s">
        <v>136</v>
      </c>
    </row>
    <row r="1584" spans="2:65" s="12" customFormat="1" ht="11.25">
      <c r="B1584" s="145"/>
      <c r="D1584" s="146" t="s">
        <v>147</v>
      </c>
      <c r="E1584" s="147" t="s">
        <v>1</v>
      </c>
      <c r="F1584" s="148" t="s">
        <v>1556</v>
      </c>
      <c r="H1584" s="149">
        <v>4</v>
      </c>
      <c r="I1584" s="150"/>
      <c r="L1584" s="145"/>
      <c r="M1584" s="151"/>
      <c r="T1584" s="152"/>
      <c r="AT1584" s="147" t="s">
        <v>147</v>
      </c>
      <c r="AU1584" s="147" t="s">
        <v>145</v>
      </c>
      <c r="AV1584" s="12" t="s">
        <v>145</v>
      </c>
      <c r="AW1584" s="12" t="s">
        <v>33</v>
      </c>
      <c r="AX1584" s="12" t="s">
        <v>77</v>
      </c>
      <c r="AY1584" s="147" t="s">
        <v>136</v>
      </c>
    </row>
    <row r="1585" spans="2:65" s="12" customFormat="1" ht="11.25">
      <c r="B1585" s="145"/>
      <c r="D1585" s="146" t="s">
        <v>147</v>
      </c>
      <c r="E1585" s="147" t="s">
        <v>1</v>
      </c>
      <c r="F1585" s="148" t="s">
        <v>1557</v>
      </c>
      <c r="H1585" s="149">
        <v>3</v>
      </c>
      <c r="I1585" s="150"/>
      <c r="L1585" s="145"/>
      <c r="M1585" s="151"/>
      <c r="T1585" s="152"/>
      <c r="AT1585" s="147" t="s">
        <v>147</v>
      </c>
      <c r="AU1585" s="147" t="s">
        <v>145</v>
      </c>
      <c r="AV1585" s="12" t="s">
        <v>145</v>
      </c>
      <c r="AW1585" s="12" t="s">
        <v>33</v>
      </c>
      <c r="AX1585" s="12" t="s">
        <v>77</v>
      </c>
      <c r="AY1585" s="147" t="s">
        <v>136</v>
      </c>
    </row>
    <row r="1586" spans="2:65" s="12" customFormat="1" ht="11.25">
      <c r="B1586" s="145"/>
      <c r="D1586" s="146" t="s">
        <v>147</v>
      </c>
      <c r="E1586" s="147" t="s">
        <v>1</v>
      </c>
      <c r="F1586" s="148" t="s">
        <v>1558</v>
      </c>
      <c r="H1586" s="149">
        <v>3</v>
      </c>
      <c r="I1586" s="150"/>
      <c r="L1586" s="145"/>
      <c r="M1586" s="151"/>
      <c r="T1586" s="152"/>
      <c r="AT1586" s="147" t="s">
        <v>147</v>
      </c>
      <c r="AU1586" s="147" t="s">
        <v>145</v>
      </c>
      <c r="AV1586" s="12" t="s">
        <v>145</v>
      </c>
      <c r="AW1586" s="12" t="s">
        <v>33</v>
      </c>
      <c r="AX1586" s="12" t="s">
        <v>77</v>
      </c>
      <c r="AY1586" s="147" t="s">
        <v>136</v>
      </c>
    </row>
    <row r="1587" spans="2:65" s="12" customFormat="1" ht="11.25">
      <c r="B1587" s="145"/>
      <c r="D1587" s="146" t="s">
        <v>147</v>
      </c>
      <c r="E1587" s="147" t="s">
        <v>1</v>
      </c>
      <c r="F1587" s="148" t="s">
        <v>1559</v>
      </c>
      <c r="H1587" s="149">
        <v>3</v>
      </c>
      <c r="I1587" s="150"/>
      <c r="L1587" s="145"/>
      <c r="M1587" s="151"/>
      <c r="T1587" s="152"/>
      <c r="AT1587" s="147" t="s">
        <v>147</v>
      </c>
      <c r="AU1587" s="147" t="s">
        <v>145</v>
      </c>
      <c r="AV1587" s="12" t="s">
        <v>145</v>
      </c>
      <c r="AW1587" s="12" t="s">
        <v>33</v>
      </c>
      <c r="AX1587" s="12" t="s">
        <v>77</v>
      </c>
      <c r="AY1587" s="147" t="s">
        <v>136</v>
      </c>
    </row>
    <row r="1588" spans="2:65" s="15" customFormat="1" ht="11.25">
      <c r="B1588" s="176"/>
      <c r="D1588" s="146" t="s">
        <v>147</v>
      </c>
      <c r="E1588" s="177" t="s">
        <v>1</v>
      </c>
      <c r="F1588" s="178" t="s">
        <v>167</v>
      </c>
      <c r="H1588" s="179">
        <v>20</v>
      </c>
      <c r="I1588" s="180"/>
      <c r="L1588" s="176"/>
      <c r="M1588" s="181"/>
      <c r="T1588" s="182"/>
      <c r="AT1588" s="177" t="s">
        <v>147</v>
      </c>
      <c r="AU1588" s="177" t="s">
        <v>145</v>
      </c>
      <c r="AV1588" s="15" t="s">
        <v>137</v>
      </c>
      <c r="AW1588" s="15" t="s">
        <v>33</v>
      </c>
      <c r="AX1588" s="15" t="s">
        <v>77</v>
      </c>
      <c r="AY1588" s="177" t="s">
        <v>136</v>
      </c>
    </row>
    <row r="1589" spans="2:65" s="12" customFormat="1" ht="11.25">
      <c r="B1589" s="145"/>
      <c r="D1589" s="146" t="s">
        <v>147</v>
      </c>
      <c r="E1589" s="147" t="s">
        <v>1</v>
      </c>
      <c r="F1589" s="148" t="s">
        <v>1560</v>
      </c>
      <c r="H1589" s="149">
        <v>3</v>
      </c>
      <c r="I1589" s="150"/>
      <c r="L1589" s="145"/>
      <c r="M1589" s="151"/>
      <c r="T1589" s="152"/>
      <c r="AT1589" s="147" t="s">
        <v>147</v>
      </c>
      <c r="AU1589" s="147" t="s">
        <v>145</v>
      </c>
      <c r="AV1589" s="12" t="s">
        <v>145</v>
      </c>
      <c r="AW1589" s="12" t="s">
        <v>33</v>
      </c>
      <c r="AX1589" s="12" t="s">
        <v>77</v>
      </c>
      <c r="AY1589" s="147" t="s">
        <v>136</v>
      </c>
    </row>
    <row r="1590" spans="2:65" s="12" customFormat="1" ht="11.25">
      <c r="B1590" s="145"/>
      <c r="D1590" s="146" t="s">
        <v>147</v>
      </c>
      <c r="E1590" s="147" t="s">
        <v>1</v>
      </c>
      <c r="F1590" s="148" t="s">
        <v>1561</v>
      </c>
      <c r="H1590" s="149">
        <v>3</v>
      </c>
      <c r="I1590" s="150"/>
      <c r="L1590" s="145"/>
      <c r="M1590" s="151"/>
      <c r="T1590" s="152"/>
      <c r="AT1590" s="147" t="s">
        <v>147</v>
      </c>
      <c r="AU1590" s="147" t="s">
        <v>145</v>
      </c>
      <c r="AV1590" s="12" t="s">
        <v>145</v>
      </c>
      <c r="AW1590" s="12" t="s">
        <v>33</v>
      </c>
      <c r="AX1590" s="12" t="s">
        <v>77</v>
      </c>
      <c r="AY1590" s="147" t="s">
        <v>136</v>
      </c>
    </row>
    <row r="1591" spans="2:65" s="12" customFormat="1" ht="11.25">
      <c r="B1591" s="145"/>
      <c r="D1591" s="146" t="s">
        <v>147</v>
      </c>
      <c r="E1591" s="147" t="s">
        <v>1</v>
      </c>
      <c r="F1591" s="148" t="s">
        <v>1562</v>
      </c>
      <c r="H1591" s="149">
        <v>3</v>
      </c>
      <c r="I1591" s="150"/>
      <c r="L1591" s="145"/>
      <c r="M1591" s="151"/>
      <c r="T1591" s="152"/>
      <c r="AT1591" s="147" t="s">
        <v>147</v>
      </c>
      <c r="AU1591" s="147" t="s">
        <v>145</v>
      </c>
      <c r="AV1591" s="12" t="s">
        <v>145</v>
      </c>
      <c r="AW1591" s="12" t="s">
        <v>33</v>
      </c>
      <c r="AX1591" s="12" t="s">
        <v>77</v>
      </c>
      <c r="AY1591" s="147" t="s">
        <v>136</v>
      </c>
    </row>
    <row r="1592" spans="2:65" s="12" customFormat="1" ht="11.25">
      <c r="B1592" s="145"/>
      <c r="D1592" s="146" t="s">
        <v>147</v>
      </c>
      <c r="E1592" s="147" t="s">
        <v>1</v>
      </c>
      <c r="F1592" s="148" t="s">
        <v>1563</v>
      </c>
      <c r="H1592" s="149">
        <v>3</v>
      </c>
      <c r="I1592" s="150"/>
      <c r="L1592" s="145"/>
      <c r="M1592" s="151"/>
      <c r="T1592" s="152"/>
      <c r="AT1592" s="147" t="s">
        <v>147</v>
      </c>
      <c r="AU1592" s="147" t="s">
        <v>145</v>
      </c>
      <c r="AV1592" s="12" t="s">
        <v>145</v>
      </c>
      <c r="AW1592" s="12" t="s">
        <v>33</v>
      </c>
      <c r="AX1592" s="12" t="s">
        <v>77</v>
      </c>
      <c r="AY1592" s="147" t="s">
        <v>136</v>
      </c>
    </row>
    <row r="1593" spans="2:65" s="15" customFormat="1" ht="11.25">
      <c r="B1593" s="176"/>
      <c r="D1593" s="146" t="s">
        <v>147</v>
      </c>
      <c r="E1593" s="177" t="s">
        <v>1</v>
      </c>
      <c r="F1593" s="178" t="s">
        <v>167</v>
      </c>
      <c r="H1593" s="179">
        <v>12</v>
      </c>
      <c r="I1593" s="180"/>
      <c r="L1593" s="176"/>
      <c r="M1593" s="181"/>
      <c r="T1593" s="182"/>
      <c r="AT1593" s="177" t="s">
        <v>147</v>
      </c>
      <c r="AU1593" s="177" t="s">
        <v>145</v>
      </c>
      <c r="AV1593" s="15" t="s">
        <v>137</v>
      </c>
      <c r="AW1593" s="15" t="s">
        <v>33</v>
      </c>
      <c r="AX1593" s="15" t="s">
        <v>77</v>
      </c>
      <c r="AY1593" s="177" t="s">
        <v>136</v>
      </c>
    </row>
    <row r="1594" spans="2:65" s="13" customFormat="1" ht="11.25">
      <c r="B1594" s="153"/>
      <c r="D1594" s="146" t="s">
        <v>147</v>
      </c>
      <c r="E1594" s="154" t="s">
        <v>1</v>
      </c>
      <c r="F1594" s="155" t="s">
        <v>150</v>
      </c>
      <c r="H1594" s="156">
        <v>32</v>
      </c>
      <c r="I1594" s="157"/>
      <c r="L1594" s="153"/>
      <c r="M1594" s="158"/>
      <c r="T1594" s="159"/>
      <c r="AT1594" s="154" t="s">
        <v>147</v>
      </c>
      <c r="AU1594" s="154" t="s">
        <v>145</v>
      </c>
      <c r="AV1594" s="13" t="s">
        <v>144</v>
      </c>
      <c r="AW1594" s="13" t="s">
        <v>33</v>
      </c>
      <c r="AX1594" s="13" t="s">
        <v>85</v>
      </c>
      <c r="AY1594" s="154" t="s">
        <v>136</v>
      </c>
    </row>
    <row r="1595" spans="2:65" s="1" customFormat="1" ht="24.2" customHeight="1">
      <c r="B1595" s="32"/>
      <c r="C1595" s="132" t="s">
        <v>1564</v>
      </c>
      <c r="D1595" s="132" t="s">
        <v>139</v>
      </c>
      <c r="E1595" s="133" t="s">
        <v>1565</v>
      </c>
      <c r="F1595" s="134" t="s">
        <v>1566</v>
      </c>
      <c r="G1595" s="135" t="s">
        <v>142</v>
      </c>
      <c r="H1595" s="136">
        <v>6.0149999999999997</v>
      </c>
      <c r="I1595" s="137"/>
      <c r="J1595" s="138">
        <f>ROUND(I1595*H1595,2)</f>
        <v>0</v>
      </c>
      <c r="K1595" s="134" t="s">
        <v>143</v>
      </c>
      <c r="L1595" s="32"/>
      <c r="M1595" s="139" t="s">
        <v>1</v>
      </c>
      <c r="N1595" s="140" t="s">
        <v>43</v>
      </c>
      <c r="P1595" s="141">
        <f>O1595*H1595</f>
        <v>0</v>
      </c>
      <c r="Q1595" s="141">
        <v>0</v>
      </c>
      <c r="R1595" s="141">
        <f>Q1595*H1595</f>
        <v>0</v>
      </c>
      <c r="S1595" s="141">
        <v>0</v>
      </c>
      <c r="T1595" s="142">
        <f>S1595*H1595</f>
        <v>0</v>
      </c>
      <c r="AR1595" s="143" t="s">
        <v>283</v>
      </c>
      <c r="AT1595" s="143" t="s">
        <v>139</v>
      </c>
      <c r="AU1595" s="143" t="s">
        <v>145</v>
      </c>
      <c r="AY1595" s="17" t="s">
        <v>136</v>
      </c>
      <c r="BE1595" s="144">
        <f>IF(N1595="základní",J1595,0)</f>
        <v>0</v>
      </c>
      <c r="BF1595" s="144">
        <f>IF(N1595="snížená",J1595,0)</f>
        <v>0</v>
      </c>
      <c r="BG1595" s="144">
        <f>IF(N1595="zákl. přenesená",J1595,0)</f>
        <v>0</v>
      </c>
      <c r="BH1595" s="144">
        <f>IF(N1595="sníž. přenesená",J1595,0)</f>
        <v>0</v>
      </c>
      <c r="BI1595" s="144">
        <f>IF(N1595="nulová",J1595,0)</f>
        <v>0</v>
      </c>
      <c r="BJ1595" s="17" t="s">
        <v>145</v>
      </c>
      <c r="BK1595" s="144">
        <f>ROUND(I1595*H1595,2)</f>
        <v>0</v>
      </c>
      <c r="BL1595" s="17" t="s">
        <v>283</v>
      </c>
      <c r="BM1595" s="143" t="s">
        <v>1567</v>
      </c>
    </row>
    <row r="1596" spans="2:65" s="11" customFormat="1" ht="22.9" customHeight="1">
      <c r="B1596" s="120"/>
      <c r="D1596" s="121" t="s">
        <v>76</v>
      </c>
      <c r="E1596" s="130" t="s">
        <v>1568</v>
      </c>
      <c r="F1596" s="130" t="s">
        <v>1569</v>
      </c>
      <c r="I1596" s="123"/>
      <c r="J1596" s="131">
        <f>BK1596</f>
        <v>0</v>
      </c>
      <c r="L1596" s="120"/>
      <c r="M1596" s="125"/>
      <c r="P1596" s="126">
        <f>SUM(P1597:P1603)</f>
        <v>0</v>
      </c>
      <c r="R1596" s="126">
        <f>SUM(R1597:R1603)</f>
        <v>4.1913300000000001E-3</v>
      </c>
      <c r="T1596" s="127">
        <f>SUM(T1597:T1603)</f>
        <v>0</v>
      </c>
      <c r="AR1596" s="121" t="s">
        <v>145</v>
      </c>
      <c r="AT1596" s="128" t="s">
        <v>76</v>
      </c>
      <c r="AU1596" s="128" t="s">
        <v>85</v>
      </c>
      <c r="AY1596" s="121" t="s">
        <v>136</v>
      </c>
      <c r="BK1596" s="129">
        <f>SUM(BK1597:BK1603)</f>
        <v>0</v>
      </c>
    </row>
    <row r="1597" spans="2:65" s="1" customFormat="1" ht="24.2" customHeight="1">
      <c r="B1597" s="32"/>
      <c r="C1597" s="132" t="s">
        <v>1570</v>
      </c>
      <c r="D1597" s="132" t="s">
        <v>139</v>
      </c>
      <c r="E1597" s="133" t="s">
        <v>1571</v>
      </c>
      <c r="F1597" s="134" t="s">
        <v>1572</v>
      </c>
      <c r="G1597" s="135" t="s">
        <v>175</v>
      </c>
      <c r="H1597" s="136">
        <v>12.701000000000001</v>
      </c>
      <c r="I1597" s="137"/>
      <c r="J1597" s="138">
        <f>ROUND(I1597*H1597,2)</f>
        <v>0</v>
      </c>
      <c r="K1597" s="134" t="s">
        <v>143</v>
      </c>
      <c r="L1597" s="32"/>
      <c r="M1597" s="139" t="s">
        <v>1</v>
      </c>
      <c r="N1597" s="140" t="s">
        <v>43</v>
      </c>
      <c r="P1597" s="141">
        <f>O1597*H1597</f>
        <v>0</v>
      </c>
      <c r="Q1597" s="141">
        <v>6.9999999999999994E-5</v>
      </c>
      <c r="R1597" s="141">
        <f>Q1597*H1597</f>
        <v>8.8906999999999994E-4</v>
      </c>
      <c r="S1597" s="141">
        <v>0</v>
      </c>
      <c r="T1597" s="142">
        <f>S1597*H1597</f>
        <v>0</v>
      </c>
      <c r="AR1597" s="143" t="s">
        <v>283</v>
      </c>
      <c r="AT1597" s="143" t="s">
        <v>139</v>
      </c>
      <c r="AU1597" s="143" t="s">
        <v>145</v>
      </c>
      <c r="AY1597" s="17" t="s">
        <v>136</v>
      </c>
      <c r="BE1597" s="144">
        <f>IF(N1597="základní",J1597,0)</f>
        <v>0</v>
      </c>
      <c r="BF1597" s="144">
        <f>IF(N1597="snížená",J1597,0)</f>
        <v>0</v>
      </c>
      <c r="BG1597" s="144">
        <f>IF(N1597="zákl. přenesená",J1597,0)</f>
        <v>0</v>
      </c>
      <c r="BH1597" s="144">
        <f>IF(N1597="sníž. přenesená",J1597,0)</f>
        <v>0</v>
      </c>
      <c r="BI1597" s="144">
        <f>IF(N1597="nulová",J1597,0)</f>
        <v>0</v>
      </c>
      <c r="BJ1597" s="17" t="s">
        <v>145</v>
      </c>
      <c r="BK1597" s="144">
        <f>ROUND(I1597*H1597,2)</f>
        <v>0</v>
      </c>
      <c r="BL1597" s="17" t="s">
        <v>283</v>
      </c>
      <c r="BM1597" s="143" t="s">
        <v>1573</v>
      </c>
    </row>
    <row r="1598" spans="2:65" s="14" customFormat="1" ht="11.25">
      <c r="B1598" s="170"/>
      <c r="D1598" s="146" t="s">
        <v>147</v>
      </c>
      <c r="E1598" s="171" t="s">
        <v>1</v>
      </c>
      <c r="F1598" s="172" t="s">
        <v>1574</v>
      </c>
      <c r="H1598" s="171" t="s">
        <v>1</v>
      </c>
      <c r="I1598" s="173"/>
      <c r="L1598" s="170"/>
      <c r="M1598" s="174"/>
      <c r="T1598" s="175"/>
      <c r="AT1598" s="171" t="s">
        <v>147</v>
      </c>
      <c r="AU1598" s="171" t="s">
        <v>145</v>
      </c>
      <c r="AV1598" s="14" t="s">
        <v>85</v>
      </c>
      <c r="AW1598" s="14" t="s">
        <v>33</v>
      </c>
      <c r="AX1598" s="14" t="s">
        <v>77</v>
      </c>
      <c r="AY1598" s="171" t="s">
        <v>136</v>
      </c>
    </row>
    <row r="1599" spans="2:65" s="12" customFormat="1" ht="11.25">
      <c r="B1599" s="145"/>
      <c r="D1599" s="146" t="s">
        <v>147</v>
      </c>
      <c r="E1599" s="147" t="s">
        <v>1</v>
      </c>
      <c r="F1599" s="148" t="s">
        <v>1575</v>
      </c>
      <c r="H1599" s="149">
        <v>12.701000000000001</v>
      </c>
      <c r="I1599" s="150"/>
      <c r="L1599" s="145"/>
      <c r="M1599" s="151"/>
      <c r="T1599" s="152"/>
      <c r="AT1599" s="147" t="s">
        <v>147</v>
      </c>
      <c r="AU1599" s="147" t="s">
        <v>145</v>
      </c>
      <c r="AV1599" s="12" t="s">
        <v>145</v>
      </c>
      <c r="AW1599" s="12" t="s">
        <v>33</v>
      </c>
      <c r="AX1599" s="12" t="s">
        <v>85</v>
      </c>
      <c r="AY1599" s="147" t="s">
        <v>136</v>
      </c>
    </row>
    <row r="1600" spans="2:65" s="1" customFormat="1" ht="24.2" customHeight="1">
      <c r="B1600" s="32"/>
      <c r="C1600" s="132" t="s">
        <v>1576</v>
      </c>
      <c r="D1600" s="132" t="s">
        <v>139</v>
      </c>
      <c r="E1600" s="133" t="s">
        <v>1577</v>
      </c>
      <c r="F1600" s="134" t="s">
        <v>1578</v>
      </c>
      <c r="G1600" s="135" t="s">
        <v>175</v>
      </c>
      <c r="H1600" s="136">
        <v>12.701000000000001</v>
      </c>
      <c r="I1600" s="137"/>
      <c r="J1600" s="138">
        <f>ROUND(I1600*H1600,2)</f>
        <v>0</v>
      </c>
      <c r="K1600" s="134" t="s">
        <v>143</v>
      </c>
      <c r="L1600" s="32"/>
      <c r="M1600" s="139" t="s">
        <v>1</v>
      </c>
      <c r="N1600" s="140" t="s">
        <v>43</v>
      </c>
      <c r="P1600" s="141">
        <f>O1600*H1600</f>
        <v>0</v>
      </c>
      <c r="Q1600" s="141">
        <v>1.3999999999999999E-4</v>
      </c>
      <c r="R1600" s="141">
        <f>Q1600*H1600</f>
        <v>1.7781399999999999E-3</v>
      </c>
      <c r="S1600" s="141">
        <v>0</v>
      </c>
      <c r="T1600" s="142">
        <f>S1600*H1600</f>
        <v>0</v>
      </c>
      <c r="AR1600" s="143" t="s">
        <v>283</v>
      </c>
      <c r="AT1600" s="143" t="s">
        <v>139</v>
      </c>
      <c r="AU1600" s="143" t="s">
        <v>145</v>
      </c>
      <c r="AY1600" s="17" t="s">
        <v>136</v>
      </c>
      <c r="BE1600" s="144">
        <f>IF(N1600="základní",J1600,0)</f>
        <v>0</v>
      </c>
      <c r="BF1600" s="144">
        <f>IF(N1600="snížená",J1600,0)</f>
        <v>0</v>
      </c>
      <c r="BG1600" s="144">
        <f>IF(N1600="zákl. přenesená",J1600,0)</f>
        <v>0</v>
      </c>
      <c r="BH1600" s="144">
        <f>IF(N1600="sníž. přenesená",J1600,0)</f>
        <v>0</v>
      </c>
      <c r="BI1600" s="144">
        <f>IF(N1600="nulová",J1600,0)</f>
        <v>0</v>
      </c>
      <c r="BJ1600" s="17" t="s">
        <v>145</v>
      </c>
      <c r="BK1600" s="144">
        <f>ROUND(I1600*H1600,2)</f>
        <v>0</v>
      </c>
      <c r="BL1600" s="17" t="s">
        <v>283</v>
      </c>
      <c r="BM1600" s="143" t="s">
        <v>1579</v>
      </c>
    </row>
    <row r="1601" spans="2:65" s="1" customFormat="1" ht="24.2" customHeight="1">
      <c r="B1601" s="32"/>
      <c r="C1601" s="132" t="s">
        <v>1580</v>
      </c>
      <c r="D1601" s="132" t="s">
        <v>139</v>
      </c>
      <c r="E1601" s="133" t="s">
        <v>1581</v>
      </c>
      <c r="F1601" s="134" t="s">
        <v>1582</v>
      </c>
      <c r="G1601" s="135" t="s">
        <v>175</v>
      </c>
      <c r="H1601" s="136">
        <v>12.701000000000001</v>
      </c>
      <c r="I1601" s="137"/>
      <c r="J1601" s="138">
        <f>ROUND(I1601*H1601,2)</f>
        <v>0</v>
      </c>
      <c r="K1601" s="134" t="s">
        <v>143</v>
      </c>
      <c r="L1601" s="32"/>
      <c r="M1601" s="139" t="s">
        <v>1</v>
      </c>
      <c r="N1601" s="140" t="s">
        <v>43</v>
      </c>
      <c r="P1601" s="141">
        <f>O1601*H1601</f>
        <v>0</v>
      </c>
      <c r="Q1601" s="141">
        <v>1.2E-4</v>
      </c>
      <c r="R1601" s="141">
        <f>Q1601*H1601</f>
        <v>1.5241200000000001E-3</v>
      </c>
      <c r="S1601" s="141">
        <v>0</v>
      </c>
      <c r="T1601" s="142">
        <f>S1601*H1601</f>
        <v>0</v>
      </c>
      <c r="AR1601" s="143" t="s">
        <v>283</v>
      </c>
      <c r="AT1601" s="143" t="s">
        <v>139</v>
      </c>
      <c r="AU1601" s="143" t="s">
        <v>145</v>
      </c>
      <c r="AY1601" s="17" t="s">
        <v>136</v>
      </c>
      <c r="BE1601" s="144">
        <f>IF(N1601="základní",J1601,0)</f>
        <v>0</v>
      </c>
      <c r="BF1601" s="144">
        <f>IF(N1601="snížená",J1601,0)</f>
        <v>0</v>
      </c>
      <c r="BG1601" s="144">
        <f>IF(N1601="zákl. přenesená",J1601,0)</f>
        <v>0</v>
      </c>
      <c r="BH1601" s="144">
        <f>IF(N1601="sníž. přenesená",J1601,0)</f>
        <v>0</v>
      </c>
      <c r="BI1601" s="144">
        <f>IF(N1601="nulová",J1601,0)</f>
        <v>0</v>
      </c>
      <c r="BJ1601" s="17" t="s">
        <v>145</v>
      </c>
      <c r="BK1601" s="144">
        <f>ROUND(I1601*H1601,2)</f>
        <v>0</v>
      </c>
      <c r="BL1601" s="17" t="s">
        <v>283</v>
      </c>
      <c r="BM1601" s="143" t="s">
        <v>1583</v>
      </c>
    </row>
    <row r="1602" spans="2:65" s="14" customFormat="1" ht="11.25">
      <c r="B1602" s="170"/>
      <c r="D1602" s="146" t="s">
        <v>147</v>
      </c>
      <c r="E1602" s="171" t="s">
        <v>1</v>
      </c>
      <c r="F1602" s="172" t="s">
        <v>1574</v>
      </c>
      <c r="H1602" s="171" t="s">
        <v>1</v>
      </c>
      <c r="I1602" s="173"/>
      <c r="L1602" s="170"/>
      <c r="M1602" s="174"/>
      <c r="T1602" s="175"/>
      <c r="AT1602" s="171" t="s">
        <v>147</v>
      </c>
      <c r="AU1602" s="171" t="s">
        <v>145</v>
      </c>
      <c r="AV1602" s="14" t="s">
        <v>85</v>
      </c>
      <c r="AW1602" s="14" t="s">
        <v>33</v>
      </c>
      <c r="AX1602" s="14" t="s">
        <v>77</v>
      </c>
      <c r="AY1602" s="171" t="s">
        <v>136</v>
      </c>
    </row>
    <row r="1603" spans="2:65" s="12" customFormat="1" ht="11.25">
      <c r="B1603" s="145"/>
      <c r="D1603" s="146" t="s">
        <v>147</v>
      </c>
      <c r="E1603" s="147" t="s">
        <v>1</v>
      </c>
      <c r="F1603" s="148" t="s">
        <v>1575</v>
      </c>
      <c r="H1603" s="149">
        <v>12.701000000000001</v>
      </c>
      <c r="I1603" s="150"/>
      <c r="L1603" s="145"/>
      <c r="M1603" s="151"/>
      <c r="T1603" s="152"/>
      <c r="AT1603" s="147" t="s">
        <v>147</v>
      </c>
      <c r="AU1603" s="147" t="s">
        <v>145</v>
      </c>
      <c r="AV1603" s="12" t="s">
        <v>145</v>
      </c>
      <c r="AW1603" s="12" t="s">
        <v>33</v>
      </c>
      <c r="AX1603" s="12" t="s">
        <v>85</v>
      </c>
      <c r="AY1603" s="147" t="s">
        <v>136</v>
      </c>
    </row>
    <row r="1604" spans="2:65" s="11" customFormat="1" ht="22.9" customHeight="1">
      <c r="B1604" s="120"/>
      <c r="D1604" s="121" t="s">
        <v>76</v>
      </c>
      <c r="E1604" s="130" t="s">
        <v>1584</v>
      </c>
      <c r="F1604" s="130" t="s">
        <v>1585</v>
      </c>
      <c r="I1604" s="123"/>
      <c r="J1604" s="131">
        <f>BK1604</f>
        <v>0</v>
      </c>
      <c r="L1604" s="120"/>
      <c r="M1604" s="125"/>
      <c r="P1604" s="126">
        <f>SUM(P1605:P1760)</f>
        <v>0</v>
      </c>
      <c r="R1604" s="126">
        <f>SUM(R1605:R1760)</f>
        <v>0.57536896000000004</v>
      </c>
      <c r="T1604" s="127">
        <f>SUM(T1605:T1760)</f>
        <v>3.2776E-2</v>
      </c>
      <c r="AR1604" s="121" t="s">
        <v>145</v>
      </c>
      <c r="AT1604" s="128" t="s">
        <v>76</v>
      </c>
      <c r="AU1604" s="128" t="s">
        <v>85</v>
      </c>
      <c r="AY1604" s="121" t="s">
        <v>136</v>
      </c>
      <c r="BK1604" s="129">
        <f>SUM(BK1605:BK1760)</f>
        <v>0</v>
      </c>
    </row>
    <row r="1605" spans="2:65" s="1" customFormat="1" ht="24.2" customHeight="1">
      <c r="B1605" s="32"/>
      <c r="C1605" s="132" t="s">
        <v>1586</v>
      </c>
      <c r="D1605" s="132" t="s">
        <v>139</v>
      </c>
      <c r="E1605" s="133" t="s">
        <v>1587</v>
      </c>
      <c r="F1605" s="134" t="s">
        <v>1588</v>
      </c>
      <c r="G1605" s="135" t="s">
        <v>175</v>
      </c>
      <c r="H1605" s="136">
        <v>414.45499999999998</v>
      </c>
      <c r="I1605" s="137"/>
      <c r="J1605" s="138">
        <f>ROUND(I1605*H1605,2)</f>
        <v>0</v>
      </c>
      <c r="K1605" s="134" t="s">
        <v>143</v>
      </c>
      <c r="L1605" s="32"/>
      <c r="M1605" s="139" t="s">
        <v>1</v>
      </c>
      <c r="N1605" s="140" t="s">
        <v>43</v>
      </c>
      <c r="P1605" s="141">
        <f>O1605*H1605</f>
        <v>0</v>
      </c>
      <c r="Q1605" s="141">
        <v>0</v>
      </c>
      <c r="R1605" s="141">
        <f>Q1605*H1605</f>
        <v>0</v>
      </c>
      <c r="S1605" s="141">
        <v>0</v>
      </c>
      <c r="T1605" s="142">
        <f>S1605*H1605</f>
        <v>0</v>
      </c>
      <c r="AR1605" s="143" t="s">
        <v>283</v>
      </c>
      <c r="AT1605" s="143" t="s">
        <v>139</v>
      </c>
      <c r="AU1605" s="143" t="s">
        <v>145</v>
      </c>
      <c r="AY1605" s="17" t="s">
        <v>136</v>
      </c>
      <c r="BE1605" s="144">
        <f>IF(N1605="základní",J1605,0)</f>
        <v>0</v>
      </c>
      <c r="BF1605" s="144">
        <f>IF(N1605="snížená",J1605,0)</f>
        <v>0</v>
      </c>
      <c r="BG1605" s="144">
        <f>IF(N1605="zákl. přenesená",J1605,0)</f>
        <v>0</v>
      </c>
      <c r="BH1605" s="144">
        <f>IF(N1605="sníž. přenesená",J1605,0)</f>
        <v>0</v>
      </c>
      <c r="BI1605" s="144">
        <f>IF(N1605="nulová",J1605,0)</f>
        <v>0</v>
      </c>
      <c r="BJ1605" s="17" t="s">
        <v>145</v>
      </c>
      <c r="BK1605" s="144">
        <f>ROUND(I1605*H1605,2)</f>
        <v>0</v>
      </c>
      <c r="BL1605" s="17" t="s">
        <v>283</v>
      </c>
      <c r="BM1605" s="143" t="s">
        <v>1589</v>
      </c>
    </row>
    <row r="1606" spans="2:65" s="14" customFormat="1" ht="11.25">
      <c r="B1606" s="170"/>
      <c r="D1606" s="146" t="s">
        <v>147</v>
      </c>
      <c r="E1606" s="171" t="s">
        <v>1</v>
      </c>
      <c r="F1606" s="172" t="s">
        <v>1590</v>
      </c>
      <c r="H1606" s="171" t="s">
        <v>1</v>
      </c>
      <c r="I1606" s="173"/>
      <c r="L1606" s="170"/>
      <c r="M1606" s="174"/>
      <c r="T1606" s="175"/>
      <c r="AT1606" s="171" t="s">
        <v>147</v>
      </c>
      <c r="AU1606" s="171" t="s">
        <v>145</v>
      </c>
      <c r="AV1606" s="14" t="s">
        <v>85</v>
      </c>
      <c r="AW1606" s="14" t="s">
        <v>33</v>
      </c>
      <c r="AX1606" s="14" t="s">
        <v>77</v>
      </c>
      <c r="AY1606" s="171" t="s">
        <v>136</v>
      </c>
    </row>
    <row r="1607" spans="2:65" s="12" customFormat="1" ht="11.25">
      <c r="B1607" s="145"/>
      <c r="D1607" s="146" t="s">
        <v>147</v>
      </c>
      <c r="E1607" s="147" t="s">
        <v>1</v>
      </c>
      <c r="F1607" s="148" t="s">
        <v>1591</v>
      </c>
      <c r="H1607" s="149">
        <v>43.749000000000002</v>
      </c>
      <c r="I1607" s="150"/>
      <c r="L1607" s="145"/>
      <c r="M1607" s="151"/>
      <c r="T1607" s="152"/>
      <c r="AT1607" s="147" t="s">
        <v>147</v>
      </c>
      <c r="AU1607" s="147" t="s">
        <v>145</v>
      </c>
      <c r="AV1607" s="12" t="s">
        <v>145</v>
      </c>
      <c r="AW1607" s="12" t="s">
        <v>33</v>
      </c>
      <c r="AX1607" s="12" t="s">
        <v>77</v>
      </c>
      <c r="AY1607" s="147" t="s">
        <v>136</v>
      </c>
    </row>
    <row r="1608" spans="2:65" s="12" customFormat="1" ht="11.25">
      <c r="B1608" s="145"/>
      <c r="D1608" s="146" t="s">
        <v>147</v>
      </c>
      <c r="E1608" s="147" t="s">
        <v>1</v>
      </c>
      <c r="F1608" s="148" t="s">
        <v>1592</v>
      </c>
      <c r="H1608" s="149">
        <v>49.912999999999997</v>
      </c>
      <c r="I1608" s="150"/>
      <c r="L1608" s="145"/>
      <c r="M1608" s="151"/>
      <c r="T1608" s="152"/>
      <c r="AT1608" s="147" t="s">
        <v>147</v>
      </c>
      <c r="AU1608" s="147" t="s">
        <v>145</v>
      </c>
      <c r="AV1608" s="12" t="s">
        <v>145</v>
      </c>
      <c r="AW1608" s="12" t="s">
        <v>33</v>
      </c>
      <c r="AX1608" s="12" t="s">
        <v>77</v>
      </c>
      <c r="AY1608" s="147" t="s">
        <v>136</v>
      </c>
    </row>
    <row r="1609" spans="2:65" s="12" customFormat="1" ht="11.25">
      <c r="B1609" s="145"/>
      <c r="D1609" s="146" t="s">
        <v>147</v>
      </c>
      <c r="E1609" s="147" t="s">
        <v>1</v>
      </c>
      <c r="F1609" s="148" t="s">
        <v>1593</v>
      </c>
      <c r="H1609" s="149">
        <v>58.064999999999998</v>
      </c>
      <c r="I1609" s="150"/>
      <c r="L1609" s="145"/>
      <c r="M1609" s="151"/>
      <c r="T1609" s="152"/>
      <c r="AT1609" s="147" t="s">
        <v>147</v>
      </c>
      <c r="AU1609" s="147" t="s">
        <v>145</v>
      </c>
      <c r="AV1609" s="12" t="s">
        <v>145</v>
      </c>
      <c r="AW1609" s="12" t="s">
        <v>33</v>
      </c>
      <c r="AX1609" s="12" t="s">
        <v>77</v>
      </c>
      <c r="AY1609" s="147" t="s">
        <v>136</v>
      </c>
    </row>
    <row r="1610" spans="2:65" s="12" customFormat="1" ht="11.25">
      <c r="B1610" s="145"/>
      <c r="D1610" s="146" t="s">
        <v>147</v>
      </c>
      <c r="E1610" s="147" t="s">
        <v>1</v>
      </c>
      <c r="F1610" s="148" t="s">
        <v>1594</v>
      </c>
      <c r="H1610" s="149">
        <v>51.481000000000002</v>
      </c>
      <c r="I1610" s="150"/>
      <c r="L1610" s="145"/>
      <c r="M1610" s="151"/>
      <c r="T1610" s="152"/>
      <c r="AT1610" s="147" t="s">
        <v>147</v>
      </c>
      <c r="AU1610" s="147" t="s">
        <v>145</v>
      </c>
      <c r="AV1610" s="12" t="s">
        <v>145</v>
      </c>
      <c r="AW1610" s="12" t="s">
        <v>33</v>
      </c>
      <c r="AX1610" s="12" t="s">
        <v>77</v>
      </c>
      <c r="AY1610" s="147" t="s">
        <v>136</v>
      </c>
    </row>
    <row r="1611" spans="2:65" s="12" customFormat="1" ht="11.25">
      <c r="B1611" s="145"/>
      <c r="D1611" s="146" t="s">
        <v>147</v>
      </c>
      <c r="E1611" s="147" t="s">
        <v>1</v>
      </c>
      <c r="F1611" s="148" t="s">
        <v>1595</v>
      </c>
      <c r="H1611" s="149">
        <v>6.3</v>
      </c>
      <c r="I1611" s="150"/>
      <c r="L1611" s="145"/>
      <c r="M1611" s="151"/>
      <c r="T1611" s="152"/>
      <c r="AT1611" s="147" t="s">
        <v>147</v>
      </c>
      <c r="AU1611" s="147" t="s">
        <v>145</v>
      </c>
      <c r="AV1611" s="12" t="s">
        <v>145</v>
      </c>
      <c r="AW1611" s="12" t="s">
        <v>33</v>
      </c>
      <c r="AX1611" s="12" t="s">
        <v>77</v>
      </c>
      <c r="AY1611" s="147" t="s">
        <v>136</v>
      </c>
    </row>
    <row r="1612" spans="2:65" s="12" customFormat="1" ht="11.25">
      <c r="B1612" s="145"/>
      <c r="D1612" s="146" t="s">
        <v>147</v>
      </c>
      <c r="E1612" s="147" t="s">
        <v>1</v>
      </c>
      <c r="F1612" s="148" t="s">
        <v>1596</v>
      </c>
      <c r="H1612" s="149">
        <v>11.884</v>
      </c>
      <c r="I1612" s="150"/>
      <c r="L1612" s="145"/>
      <c r="M1612" s="151"/>
      <c r="T1612" s="152"/>
      <c r="AT1612" s="147" t="s">
        <v>147</v>
      </c>
      <c r="AU1612" s="147" t="s">
        <v>145</v>
      </c>
      <c r="AV1612" s="12" t="s">
        <v>145</v>
      </c>
      <c r="AW1612" s="12" t="s">
        <v>33</v>
      </c>
      <c r="AX1612" s="12" t="s">
        <v>77</v>
      </c>
      <c r="AY1612" s="147" t="s">
        <v>136</v>
      </c>
    </row>
    <row r="1613" spans="2:65" s="15" customFormat="1" ht="11.25">
      <c r="B1613" s="176"/>
      <c r="D1613" s="146" t="s">
        <v>147</v>
      </c>
      <c r="E1613" s="177" t="s">
        <v>1</v>
      </c>
      <c r="F1613" s="178" t="s">
        <v>167</v>
      </c>
      <c r="H1613" s="179">
        <v>221.392</v>
      </c>
      <c r="I1613" s="180"/>
      <c r="L1613" s="176"/>
      <c r="M1613" s="181"/>
      <c r="T1613" s="182"/>
      <c r="AT1613" s="177" t="s">
        <v>147</v>
      </c>
      <c r="AU1613" s="177" t="s">
        <v>145</v>
      </c>
      <c r="AV1613" s="15" t="s">
        <v>137</v>
      </c>
      <c r="AW1613" s="15" t="s">
        <v>33</v>
      </c>
      <c r="AX1613" s="15" t="s">
        <v>77</v>
      </c>
      <c r="AY1613" s="177" t="s">
        <v>136</v>
      </c>
    </row>
    <row r="1614" spans="2:65" s="12" customFormat="1" ht="11.25">
      <c r="B1614" s="145"/>
      <c r="D1614" s="146" t="s">
        <v>147</v>
      </c>
      <c r="E1614" s="147" t="s">
        <v>1</v>
      </c>
      <c r="F1614" s="148" t="s">
        <v>1597</v>
      </c>
      <c r="H1614" s="149">
        <v>48.57</v>
      </c>
      <c r="I1614" s="150"/>
      <c r="L1614" s="145"/>
      <c r="M1614" s="151"/>
      <c r="T1614" s="152"/>
      <c r="AT1614" s="147" t="s">
        <v>147</v>
      </c>
      <c r="AU1614" s="147" t="s">
        <v>145</v>
      </c>
      <c r="AV1614" s="12" t="s">
        <v>145</v>
      </c>
      <c r="AW1614" s="12" t="s">
        <v>33</v>
      </c>
      <c r="AX1614" s="12" t="s">
        <v>77</v>
      </c>
      <c r="AY1614" s="147" t="s">
        <v>136</v>
      </c>
    </row>
    <row r="1615" spans="2:65" s="12" customFormat="1" ht="11.25">
      <c r="B1615" s="145"/>
      <c r="D1615" s="146" t="s">
        <v>147</v>
      </c>
      <c r="E1615" s="147" t="s">
        <v>1</v>
      </c>
      <c r="F1615" s="148" t="s">
        <v>1598</v>
      </c>
      <c r="H1615" s="149">
        <v>45.319000000000003</v>
      </c>
      <c r="I1615" s="150"/>
      <c r="L1615" s="145"/>
      <c r="M1615" s="151"/>
      <c r="T1615" s="152"/>
      <c r="AT1615" s="147" t="s">
        <v>147</v>
      </c>
      <c r="AU1615" s="147" t="s">
        <v>145</v>
      </c>
      <c r="AV1615" s="12" t="s">
        <v>145</v>
      </c>
      <c r="AW1615" s="12" t="s">
        <v>33</v>
      </c>
      <c r="AX1615" s="12" t="s">
        <v>77</v>
      </c>
      <c r="AY1615" s="147" t="s">
        <v>136</v>
      </c>
    </row>
    <row r="1616" spans="2:65" s="12" customFormat="1" ht="11.25">
      <c r="B1616" s="145"/>
      <c r="D1616" s="146" t="s">
        <v>147</v>
      </c>
      <c r="E1616" s="147" t="s">
        <v>1</v>
      </c>
      <c r="F1616" s="148" t="s">
        <v>1599</v>
      </c>
      <c r="H1616" s="149">
        <v>59.033999999999999</v>
      </c>
      <c r="I1616" s="150"/>
      <c r="L1616" s="145"/>
      <c r="M1616" s="151"/>
      <c r="T1616" s="152"/>
      <c r="AT1616" s="147" t="s">
        <v>147</v>
      </c>
      <c r="AU1616" s="147" t="s">
        <v>145</v>
      </c>
      <c r="AV1616" s="12" t="s">
        <v>145</v>
      </c>
      <c r="AW1616" s="12" t="s">
        <v>33</v>
      </c>
      <c r="AX1616" s="12" t="s">
        <v>77</v>
      </c>
      <c r="AY1616" s="147" t="s">
        <v>136</v>
      </c>
    </row>
    <row r="1617" spans="2:65" s="12" customFormat="1" ht="11.25">
      <c r="B1617" s="145"/>
      <c r="D1617" s="146" t="s">
        <v>147</v>
      </c>
      <c r="E1617" s="147" t="s">
        <v>1</v>
      </c>
      <c r="F1617" s="148" t="s">
        <v>1600</v>
      </c>
      <c r="H1617" s="149">
        <v>40.14</v>
      </c>
      <c r="I1617" s="150"/>
      <c r="L1617" s="145"/>
      <c r="M1617" s="151"/>
      <c r="T1617" s="152"/>
      <c r="AT1617" s="147" t="s">
        <v>147</v>
      </c>
      <c r="AU1617" s="147" t="s">
        <v>145</v>
      </c>
      <c r="AV1617" s="12" t="s">
        <v>145</v>
      </c>
      <c r="AW1617" s="12" t="s">
        <v>33</v>
      </c>
      <c r="AX1617" s="12" t="s">
        <v>77</v>
      </c>
      <c r="AY1617" s="147" t="s">
        <v>136</v>
      </c>
    </row>
    <row r="1618" spans="2:65" s="15" customFormat="1" ht="11.25">
      <c r="B1618" s="176"/>
      <c r="D1618" s="146" t="s">
        <v>147</v>
      </c>
      <c r="E1618" s="177" t="s">
        <v>1</v>
      </c>
      <c r="F1618" s="178" t="s">
        <v>167</v>
      </c>
      <c r="H1618" s="179">
        <v>193.06299999999999</v>
      </c>
      <c r="I1618" s="180"/>
      <c r="L1618" s="176"/>
      <c r="M1618" s="181"/>
      <c r="T1618" s="182"/>
      <c r="AT1618" s="177" t="s">
        <v>147</v>
      </c>
      <c r="AU1618" s="177" t="s">
        <v>145</v>
      </c>
      <c r="AV1618" s="15" t="s">
        <v>137</v>
      </c>
      <c r="AW1618" s="15" t="s">
        <v>33</v>
      </c>
      <c r="AX1618" s="15" t="s">
        <v>77</v>
      </c>
      <c r="AY1618" s="177" t="s">
        <v>136</v>
      </c>
    </row>
    <row r="1619" spans="2:65" s="13" customFormat="1" ht="11.25">
      <c r="B1619" s="153"/>
      <c r="D1619" s="146" t="s">
        <v>147</v>
      </c>
      <c r="E1619" s="154" t="s">
        <v>1</v>
      </c>
      <c r="F1619" s="155" t="s">
        <v>150</v>
      </c>
      <c r="H1619" s="156">
        <v>414.45499999999998</v>
      </c>
      <c r="I1619" s="157"/>
      <c r="L1619" s="153"/>
      <c r="M1619" s="158"/>
      <c r="T1619" s="159"/>
      <c r="AT1619" s="154" t="s">
        <v>147</v>
      </c>
      <c r="AU1619" s="154" t="s">
        <v>145</v>
      </c>
      <c r="AV1619" s="13" t="s">
        <v>144</v>
      </c>
      <c r="AW1619" s="13" t="s">
        <v>33</v>
      </c>
      <c r="AX1619" s="13" t="s">
        <v>85</v>
      </c>
      <c r="AY1619" s="154" t="s">
        <v>136</v>
      </c>
    </row>
    <row r="1620" spans="2:65" s="1" customFormat="1" ht="24.2" customHeight="1">
      <c r="B1620" s="32"/>
      <c r="C1620" s="132" t="s">
        <v>1601</v>
      </c>
      <c r="D1620" s="132" t="s">
        <v>139</v>
      </c>
      <c r="E1620" s="133" t="s">
        <v>1602</v>
      </c>
      <c r="F1620" s="134" t="s">
        <v>1603</v>
      </c>
      <c r="G1620" s="135" t="s">
        <v>175</v>
      </c>
      <c r="H1620" s="136">
        <v>39.627000000000002</v>
      </c>
      <c r="I1620" s="137"/>
      <c r="J1620" s="138">
        <f>ROUND(I1620*H1620,2)</f>
        <v>0</v>
      </c>
      <c r="K1620" s="134" t="s">
        <v>143</v>
      </c>
      <c r="L1620" s="32"/>
      <c r="M1620" s="139" t="s">
        <v>1</v>
      </c>
      <c r="N1620" s="140" t="s">
        <v>43</v>
      </c>
      <c r="P1620" s="141">
        <f>O1620*H1620</f>
        <v>0</v>
      </c>
      <c r="Q1620" s="141">
        <v>0</v>
      </c>
      <c r="R1620" s="141">
        <f>Q1620*H1620</f>
        <v>0</v>
      </c>
      <c r="S1620" s="141">
        <v>1.4999999999999999E-4</v>
      </c>
      <c r="T1620" s="142">
        <f>S1620*H1620</f>
        <v>5.9440500000000002E-3</v>
      </c>
      <c r="AR1620" s="143" t="s">
        <v>283</v>
      </c>
      <c r="AT1620" s="143" t="s">
        <v>139</v>
      </c>
      <c r="AU1620" s="143" t="s">
        <v>145</v>
      </c>
      <c r="AY1620" s="17" t="s">
        <v>136</v>
      </c>
      <c r="BE1620" s="144">
        <f>IF(N1620="základní",J1620,0)</f>
        <v>0</v>
      </c>
      <c r="BF1620" s="144">
        <f>IF(N1620="snížená",J1620,0)</f>
        <v>0</v>
      </c>
      <c r="BG1620" s="144">
        <f>IF(N1620="zákl. přenesená",J1620,0)</f>
        <v>0</v>
      </c>
      <c r="BH1620" s="144">
        <f>IF(N1620="sníž. přenesená",J1620,0)</f>
        <v>0</v>
      </c>
      <c r="BI1620" s="144">
        <f>IF(N1620="nulová",J1620,0)</f>
        <v>0</v>
      </c>
      <c r="BJ1620" s="17" t="s">
        <v>145</v>
      </c>
      <c r="BK1620" s="144">
        <f>ROUND(I1620*H1620,2)</f>
        <v>0</v>
      </c>
      <c r="BL1620" s="17" t="s">
        <v>283</v>
      </c>
      <c r="BM1620" s="143" t="s">
        <v>1604</v>
      </c>
    </row>
    <row r="1621" spans="2:65" s="14" customFormat="1" ht="22.5">
      <c r="B1621" s="170"/>
      <c r="D1621" s="146" t="s">
        <v>147</v>
      </c>
      <c r="E1621" s="171" t="s">
        <v>1</v>
      </c>
      <c r="F1621" s="172" t="s">
        <v>1605</v>
      </c>
      <c r="H1621" s="171" t="s">
        <v>1</v>
      </c>
      <c r="I1621" s="173"/>
      <c r="L1621" s="170"/>
      <c r="M1621" s="174"/>
      <c r="T1621" s="175"/>
      <c r="AT1621" s="171" t="s">
        <v>147</v>
      </c>
      <c r="AU1621" s="171" t="s">
        <v>145</v>
      </c>
      <c r="AV1621" s="14" t="s">
        <v>85</v>
      </c>
      <c r="AW1621" s="14" t="s">
        <v>33</v>
      </c>
      <c r="AX1621" s="14" t="s">
        <v>77</v>
      </c>
      <c r="AY1621" s="171" t="s">
        <v>136</v>
      </c>
    </row>
    <row r="1622" spans="2:65" s="12" customFormat="1" ht="11.25">
      <c r="B1622" s="145"/>
      <c r="D1622" s="146" t="s">
        <v>147</v>
      </c>
      <c r="E1622" s="147" t="s">
        <v>1</v>
      </c>
      <c r="F1622" s="148" t="s">
        <v>1606</v>
      </c>
      <c r="H1622" s="149">
        <v>4.375</v>
      </c>
      <c r="I1622" s="150"/>
      <c r="L1622" s="145"/>
      <c r="M1622" s="151"/>
      <c r="T1622" s="152"/>
      <c r="AT1622" s="147" t="s">
        <v>147</v>
      </c>
      <c r="AU1622" s="147" t="s">
        <v>145</v>
      </c>
      <c r="AV1622" s="12" t="s">
        <v>145</v>
      </c>
      <c r="AW1622" s="12" t="s">
        <v>33</v>
      </c>
      <c r="AX1622" s="12" t="s">
        <v>77</v>
      </c>
      <c r="AY1622" s="147" t="s">
        <v>136</v>
      </c>
    </row>
    <row r="1623" spans="2:65" s="12" customFormat="1" ht="11.25">
      <c r="B1623" s="145"/>
      <c r="D1623" s="146" t="s">
        <v>147</v>
      </c>
      <c r="E1623" s="147" t="s">
        <v>1</v>
      </c>
      <c r="F1623" s="148" t="s">
        <v>1607</v>
      </c>
      <c r="H1623" s="149">
        <v>4.9909999999999997</v>
      </c>
      <c r="I1623" s="150"/>
      <c r="L1623" s="145"/>
      <c r="M1623" s="151"/>
      <c r="T1623" s="152"/>
      <c r="AT1623" s="147" t="s">
        <v>147</v>
      </c>
      <c r="AU1623" s="147" t="s">
        <v>145</v>
      </c>
      <c r="AV1623" s="12" t="s">
        <v>145</v>
      </c>
      <c r="AW1623" s="12" t="s">
        <v>33</v>
      </c>
      <c r="AX1623" s="12" t="s">
        <v>77</v>
      </c>
      <c r="AY1623" s="147" t="s">
        <v>136</v>
      </c>
    </row>
    <row r="1624" spans="2:65" s="12" customFormat="1" ht="11.25">
      <c r="B1624" s="145"/>
      <c r="D1624" s="146" t="s">
        <v>147</v>
      </c>
      <c r="E1624" s="147" t="s">
        <v>1</v>
      </c>
      <c r="F1624" s="148" t="s">
        <v>1608</v>
      </c>
      <c r="H1624" s="149">
        <v>5.8070000000000004</v>
      </c>
      <c r="I1624" s="150"/>
      <c r="L1624" s="145"/>
      <c r="M1624" s="151"/>
      <c r="T1624" s="152"/>
      <c r="AT1624" s="147" t="s">
        <v>147</v>
      </c>
      <c r="AU1624" s="147" t="s">
        <v>145</v>
      </c>
      <c r="AV1624" s="12" t="s">
        <v>145</v>
      </c>
      <c r="AW1624" s="12" t="s">
        <v>33</v>
      </c>
      <c r="AX1624" s="12" t="s">
        <v>77</v>
      </c>
      <c r="AY1624" s="147" t="s">
        <v>136</v>
      </c>
    </row>
    <row r="1625" spans="2:65" s="12" customFormat="1" ht="11.25">
      <c r="B1625" s="145"/>
      <c r="D1625" s="146" t="s">
        <v>147</v>
      </c>
      <c r="E1625" s="147" t="s">
        <v>1</v>
      </c>
      <c r="F1625" s="148" t="s">
        <v>1609</v>
      </c>
      <c r="H1625" s="149">
        <v>5.1479999999999997</v>
      </c>
      <c r="I1625" s="150"/>
      <c r="L1625" s="145"/>
      <c r="M1625" s="151"/>
      <c r="T1625" s="152"/>
      <c r="AT1625" s="147" t="s">
        <v>147</v>
      </c>
      <c r="AU1625" s="147" t="s">
        <v>145</v>
      </c>
      <c r="AV1625" s="12" t="s">
        <v>145</v>
      </c>
      <c r="AW1625" s="12" t="s">
        <v>33</v>
      </c>
      <c r="AX1625" s="12" t="s">
        <v>77</v>
      </c>
      <c r="AY1625" s="147" t="s">
        <v>136</v>
      </c>
    </row>
    <row r="1626" spans="2:65" s="15" customFormat="1" ht="11.25">
      <c r="B1626" s="176"/>
      <c r="D1626" s="146" t="s">
        <v>147</v>
      </c>
      <c r="E1626" s="177" t="s">
        <v>1</v>
      </c>
      <c r="F1626" s="178" t="s">
        <v>167</v>
      </c>
      <c r="H1626" s="179">
        <v>20.321000000000002</v>
      </c>
      <c r="I1626" s="180"/>
      <c r="L1626" s="176"/>
      <c r="M1626" s="181"/>
      <c r="T1626" s="182"/>
      <c r="AT1626" s="177" t="s">
        <v>147</v>
      </c>
      <c r="AU1626" s="177" t="s">
        <v>145</v>
      </c>
      <c r="AV1626" s="15" t="s">
        <v>137</v>
      </c>
      <c r="AW1626" s="15" t="s">
        <v>33</v>
      </c>
      <c r="AX1626" s="15" t="s">
        <v>77</v>
      </c>
      <c r="AY1626" s="177" t="s">
        <v>136</v>
      </c>
    </row>
    <row r="1627" spans="2:65" s="12" customFormat="1" ht="11.25">
      <c r="B1627" s="145"/>
      <c r="D1627" s="146" t="s">
        <v>147</v>
      </c>
      <c r="E1627" s="147" t="s">
        <v>1</v>
      </c>
      <c r="F1627" s="148" t="s">
        <v>1610</v>
      </c>
      <c r="H1627" s="149">
        <v>4.8570000000000002</v>
      </c>
      <c r="I1627" s="150"/>
      <c r="L1627" s="145"/>
      <c r="M1627" s="151"/>
      <c r="T1627" s="152"/>
      <c r="AT1627" s="147" t="s">
        <v>147</v>
      </c>
      <c r="AU1627" s="147" t="s">
        <v>145</v>
      </c>
      <c r="AV1627" s="12" t="s">
        <v>145</v>
      </c>
      <c r="AW1627" s="12" t="s">
        <v>33</v>
      </c>
      <c r="AX1627" s="12" t="s">
        <v>77</v>
      </c>
      <c r="AY1627" s="147" t="s">
        <v>136</v>
      </c>
    </row>
    <row r="1628" spans="2:65" s="12" customFormat="1" ht="11.25">
      <c r="B1628" s="145"/>
      <c r="D1628" s="146" t="s">
        <v>147</v>
      </c>
      <c r="E1628" s="147" t="s">
        <v>1</v>
      </c>
      <c r="F1628" s="148" t="s">
        <v>1611</v>
      </c>
      <c r="H1628" s="149">
        <v>4.532</v>
      </c>
      <c r="I1628" s="150"/>
      <c r="L1628" s="145"/>
      <c r="M1628" s="151"/>
      <c r="T1628" s="152"/>
      <c r="AT1628" s="147" t="s">
        <v>147</v>
      </c>
      <c r="AU1628" s="147" t="s">
        <v>145</v>
      </c>
      <c r="AV1628" s="12" t="s">
        <v>145</v>
      </c>
      <c r="AW1628" s="12" t="s">
        <v>33</v>
      </c>
      <c r="AX1628" s="12" t="s">
        <v>77</v>
      </c>
      <c r="AY1628" s="147" t="s">
        <v>136</v>
      </c>
    </row>
    <row r="1629" spans="2:65" s="12" customFormat="1" ht="11.25">
      <c r="B1629" s="145"/>
      <c r="D1629" s="146" t="s">
        <v>147</v>
      </c>
      <c r="E1629" s="147" t="s">
        <v>1</v>
      </c>
      <c r="F1629" s="148" t="s">
        <v>1612</v>
      </c>
      <c r="H1629" s="149">
        <v>5.9029999999999996</v>
      </c>
      <c r="I1629" s="150"/>
      <c r="L1629" s="145"/>
      <c r="M1629" s="151"/>
      <c r="T1629" s="152"/>
      <c r="AT1629" s="147" t="s">
        <v>147</v>
      </c>
      <c r="AU1629" s="147" t="s">
        <v>145</v>
      </c>
      <c r="AV1629" s="12" t="s">
        <v>145</v>
      </c>
      <c r="AW1629" s="12" t="s">
        <v>33</v>
      </c>
      <c r="AX1629" s="12" t="s">
        <v>77</v>
      </c>
      <c r="AY1629" s="147" t="s">
        <v>136</v>
      </c>
    </row>
    <row r="1630" spans="2:65" s="12" customFormat="1" ht="11.25">
      <c r="B1630" s="145"/>
      <c r="D1630" s="146" t="s">
        <v>147</v>
      </c>
      <c r="E1630" s="147" t="s">
        <v>1</v>
      </c>
      <c r="F1630" s="148" t="s">
        <v>1613</v>
      </c>
      <c r="H1630" s="149">
        <v>4.0140000000000002</v>
      </c>
      <c r="I1630" s="150"/>
      <c r="L1630" s="145"/>
      <c r="M1630" s="151"/>
      <c r="T1630" s="152"/>
      <c r="AT1630" s="147" t="s">
        <v>147</v>
      </c>
      <c r="AU1630" s="147" t="s">
        <v>145</v>
      </c>
      <c r="AV1630" s="12" t="s">
        <v>145</v>
      </c>
      <c r="AW1630" s="12" t="s">
        <v>33</v>
      </c>
      <c r="AX1630" s="12" t="s">
        <v>77</v>
      </c>
      <c r="AY1630" s="147" t="s">
        <v>136</v>
      </c>
    </row>
    <row r="1631" spans="2:65" s="15" customFormat="1" ht="11.25">
      <c r="B1631" s="176"/>
      <c r="D1631" s="146" t="s">
        <v>147</v>
      </c>
      <c r="E1631" s="177" t="s">
        <v>1</v>
      </c>
      <c r="F1631" s="178" t="s">
        <v>167</v>
      </c>
      <c r="H1631" s="179">
        <v>19.306000000000001</v>
      </c>
      <c r="I1631" s="180"/>
      <c r="L1631" s="176"/>
      <c r="M1631" s="181"/>
      <c r="T1631" s="182"/>
      <c r="AT1631" s="177" t="s">
        <v>147</v>
      </c>
      <c r="AU1631" s="177" t="s">
        <v>145</v>
      </c>
      <c r="AV1631" s="15" t="s">
        <v>137</v>
      </c>
      <c r="AW1631" s="15" t="s">
        <v>33</v>
      </c>
      <c r="AX1631" s="15" t="s">
        <v>77</v>
      </c>
      <c r="AY1631" s="177" t="s">
        <v>136</v>
      </c>
    </row>
    <row r="1632" spans="2:65" s="13" customFormat="1" ht="11.25">
      <c r="B1632" s="153"/>
      <c r="D1632" s="146" t="s">
        <v>147</v>
      </c>
      <c r="E1632" s="154" t="s">
        <v>1</v>
      </c>
      <c r="F1632" s="155" t="s">
        <v>150</v>
      </c>
      <c r="H1632" s="156">
        <v>39.627000000000002</v>
      </c>
      <c r="I1632" s="157"/>
      <c r="L1632" s="153"/>
      <c r="M1632" s="158"/>
      <c r="T1632" s="159"/>
      <c r="AT1632" s="154" t="s">
        <v>147</v>
      </c>
      <c r="AU1632" s="154" t="s">
        <v>145</v>
      </c>
      <c r="AV1632" s="13" t="s">
        <v>144</v>
      </c>
      <c r="AW1632" s="13" t="s">
        <v>33</v>
      </c>
      <c r="AX1632" s="13" t="s">
        <v>85</v>
      </c>
      <c r="AY1632" s="154" t="s">
        <v>136</v>
      </c>
    </row>
    <row r="1633" spans="2:65" s="1" customFormat="1" ht="16.5" customHeight="1">
      <c r="B1633" s="32"/>
      <c r="C1633" s="132" t="s">
        <v>1614</v>
      </c>
      <c r="D1633" s="132" t="s">
        <v>139</v>
      </c>
      <c r="E1633" s="133" t="s">
        <v>1615</v>
      </c>
      <c r="F1633" s="134" t="s">
        <v>1616</v>
      </c>
      <c r="G1633" s="135" t="s">
        <v>175</v>
      </c>
      <c r="H1633" s="136">
        <v>68.094999999999999</v>
      </c>
      <c r="I1633" s="137"/>
      <c r="J1633" s="138">
        <f>ROUND(I1633*H1633,2)</f>
        <v>0</v>
      </c>
      <c r="K1633" s="134" t="s">
        <v>143</v>
      </c>
      <c r="L1633" s="32"/>
      <c r="M1633" s="139" t="s">
        <v>1</v>
      </c>
      <c r="N1633" s="140" t="s">
        <v>43</v>
      </c>
      <c r="P1633" s="141">
        <f>O1633*H1633</f>
        <v>0</v>
      </c>
      <c r="Q1633" s="141">
        <v>1E-3</v>
      </c>
      <c r="R1633" s="141">
        <f>Q1633*H1633</f>
        <v>6.8095000000000003E-2</v>
      </c>
      <c r="S1633" s="141">
        <v>3.1E-4</v>
      </c>
      <c r="T1633" s="142">
        <f>S1633*H1633</f>
        <v>2.1109449999999998E-2</v>
      </c>
      <c r="AR1633" s="143" t="s">
        <v>283</v>
      </c>
      <c r="AT1633" s="143" t="s">
        <v>139</v>
      </c>
      <c r="AU1633" s="143" t="s">
        <v>145</v>
      </c>
      <c r="AY1633" s="17" t="s">
        <v>136</v>
      </c>
      <c r="BE1633" s="144">
        <f>IF(N1633="základní",J1633,0)</f>
        <v>0</v>
      </c>
      <c r="BF1633" s="144">
        <f>IF(N1633="snížená",J1633,0)</f>
        <v>0</v>
      </c>
      <c r="BG1633" s="144">
        <f>IF(N1633="zákl. přenesená",J1633,0)</f>
        <v>0</v>
      </c>
      <c r="BH1633" s="144">
        <f>IF(N1633="sníž. přenesená",J1633,0)</f>
        <v>0</v>
      </c>
      <c r="BI1633" s="144">
        <f>IF(N1633="nulová",J1633,0)</f>
        <v>0</v>
      </c>
      <c r="BJ1633" s="17" t="s">
        <v>145</v>
      </c>
      <c r="BK1633" s="144">
        <f>ROUND(I1633*H1633,2)</f>
        <v>0</v>
      </c>
      <c r="BL1633" s="17" t="s">
        <v>283</v>
      </c>
      <c r="BM1633" s="143" t="s">
        <v>1617</v>
      </c>
    </row>
    <row r="1634" spans="2:65" s="14" customFormat="1" ht="11.25">
      <c r="B1634" s="170"/>
      <c r="D1634" s="146" t="s">
        <v>147</v>
      </c>
      <c r="E1634" s="171" t="s">
        <v>1</v>
      </c>
      <c r="F1634" s="172" t="s">
        <v>1618</v>
      </c>
      <c r="H1634" s="171" t="s">
        <v>1</v>
      </c>
      <c r="I1634" s="173"/>
      <c r="L1634" s="170"/>
      <c r="M1634" s="174"/>
      <c r="T1634" s="175"/>
      <c r="AT1634" s="171" t="s">
        <v>147</v>
      </c>
      <c r="AU1634" s="171" t="s">
        <v>145</v>
      </c>
      <c r="AV1634" s="14" t="s">
        <v>85</v>
      </c>
      <c r="AW1634" s="14" t="s">
        <v>33</v>
      </c>
      <c r="AX1634" s="14" t="s">
        <v>77</v>
      </c>
      <c r="AY1634" s="171" t="s">
        <v>136</v>
      </c>
    </row>
    <row r="1635" spans="2:65" s="12" customFormat="1" ht="11.25">
      <c r="B1635" s="145"/>
      <c r="D1635" s="146" t="s">
        <v>147</v>
      </c>
      <c r="E1635" s="147" t="s">
        <v>1</v>
      </c>
      <c r="F1635" s="148" t="s">
        <v>1619</v>
      </c>
      <c r="H1635" s="149">
        <v>7.2869999999999999</v>
      </c>
      <c r="I1635" s="150"/>
      <c r="L1635" s="145"/>
      <c r="M1635" s="151"/>
      <c r="T1635" s="152"/>
      <c r="AT1635" s="147" t="s">
        <v>147</v>
      </c>
      <c r="AU1635" s="147" t="s">
        <v>145</v>
      </c>
      <c r="AV1635" s="12" t="s">
        <v>145</v>
      </c>
      <c r="AW1635" s="12" t="s">
        <v>33</v>
      </c>
      <c r="AX1635" s="12" t="s">
        <v>77</v>
      </c>
      <c r="AY1635" s="147" t="s">
        <v>136</v>
      </c>
    </row>
    <row r="1636" spans="2:65" s="14" customFormat="1" ht="11.25">
      <c r="B1636" s="170"/>
      <c r="D1636" s="146" t="s">
        <v>147</v>
      </c>
      <c r="E1636" s="171" t="s">
        <v>1</v>
      </c>
      <c r="F1636" s="172" t="s">
        <v>206</v>
      </c>
      <c r="H1636" s="171" t="s">
        <v>1</v>
      </c>
      <c r="I1636" s="173"/>
      <c r="L1636" s="170"/>
      <c r="M1636" s="174"/>
      <c r="T1636" s="175"/>
      <c r="AT1636" s="171" t="s">
        <v>147</v>
      </c>
      <c r="AU1636" s="171" t="s">
        <v>145</v>
      </c>
      <c r="AV1636" s="14" t="s">
        <v>85</v>
      </c>
      <c r="AW1636" s="14" t="s">
        <v>33</v>
      </c>
      <c r="AX1636" s="14" t="s">
        <v>77</v>
      </c>
      <c r="AY1636" s="171" t="s">
        <v>136</v>
      </c>
    </row>
    <row r="1637" spans="2:65" s="12" customFormat="1" ht="11.25">
      <c r="B1637" s="145"/>
      <c r="D1637" s="146" t="s">
        <v>147</v>
      </c>
      <c r="E1637" s="147" t="s">
        <v>1</v>
      </c>
      <c r="F1637" s="148" t="s">
        <v>1620</v>
      </c>
      <c r="H1637" s="149">
        <v>6.9279999999999999</v>
      </c>
      <c r="I1637" s="150"/>
      <c r="L1637" s="145"/>
      <c r="M1637" s="151"/>
      <c r="T1637" s="152"/>
      <c r="AT1637" s="147" t="s">
        <v>147</v>
      </c>
      <c r="AU1637" s="147" t="s">
        <v>145</v>
      </c>
      <c r="AV1637" s="12" t="s">
        <v>145</v>
      </c>
      <c r="AW1637" s="12" t="s">
        <v>33</v>
      </c>
      <c r="AX1637" s="12" t="s">
        <v>77</v>
      </c>
      <c r="AY1637" s="147" t="s">
        <v>136</v>
      </c>
    </row>
    <row r="1638" spans="2:65" s="14" customFormat="1" ht="11.25">
      <c r="B1638" s="170"/>
      <c r="D1638" s="146" t="s">
        <v>147</v>
      </c>
      <c r="E1638" s="171" t="s">
        <v>1</v>
      </c>
      <c r="F1638" s="172" t="s">
        <v>1621</v>
      </c>
      <c r="H1638" s="171" t="s">
        <v>1</v>
      </c>
      <c r="I1638" s="173"/>
      <c r="L1638" s="170"/>
      <c r="M1638" s="174"/>
      <c r="T1638" s="175"/>
      <c r="AT1638" s="171" t="s">
        <v>147</v>
      </c>
      <c r="AU1638" s="171" t="s">
        <v>145</v>
      </c>
      <c r="AV1638" s="14" t="s">
        <v>85</v>
      </c>
      <c r="AW1638" s="14" t="s">
        <v>33</v>
      </c>
      <c r="AX1638" s="14" t="s">
        <v>77</v>
      </c>
      <c r="AY1638" s="171" t="s">
        <v>136</v>
      </c>
    </row>
    <row r="1639" spans="2:65" s="12" customFormat="1" ht="11.25">
      <c r="B1639" s="145"/>
      <c r="D1639" s="146" t="s">
        <v>147</v>
      </c>
      <c r="E1639" s="147" t="s">
        <v>1</v>
      </c>
      <c r="F1639" s="148" t="s">
        <v>1622</v>
      </c>
      <c r="H1639" s="149">
        <v>12.3</v>
      </c>
      <c r="I1639" s="150"/>
      <c r="L1639" s="145"/>
      <c r="M1639" s="151"/>
      <c r="T1639" s="152"/>
      <c r="AT1639" s="147" t="s">
        <v>147</v>
      </c>
      <c r="AU1639" s="147" t="s">
        <v>145</v>
      </c>
      <c r="AV1639" s="12" t="s">
        <v>145</v>
      </c>
      <c r="AW1639" s="12" t="s">
        <v>33</v>
      </c>
      <c r="AX1639" s="12" t="s">
        <v>77</v>
      </c>
      <c r="AY1639" s="147" t="s">
        <v>136</v>
      </c>
    </row>
    <row r="1640" spans="2:65" s="14" customFormat="1" ht="11.25">
      <c r="B1640" s="170"/>
      <c r="D1640" s="146" t="s">
        <v>147</v>
      </c>
      <c r="E1640" s="171" t="s">
        <v>1</v>
      </c>
      <c r="F1640" s="172" t="s">
        <v>845</v>
      </c>
      <c r="H1640" s="171" t="s">
        <v>1</v>
      </c>
      <c r="I1640" s="173"/>
      <c r="L1640" s="170"/>
      <c r="M1640" s="174"/>
      <c r="T1640" s="175"/>
      <c r="AT1640" s="171" t="s">
        <v>147</v>
      </c>
      <c r="AU1640" s="171" t="s">
        <v>145</v>
      </c>
      <c r="AV1640" s="14" t="s">
        <v>85</v>
      </c>
      <c r="AW1640" s="14" t="s">
        <v>33</v>
      </c>
      <c r="AX1640" s="14" t="s">
        <v>77</v>
      </c>
      <c r="AY1640" s="171" t="s">
        <v>136</v>
      </c>
    </row>
    <row r="1641" spans="2:65" s="12" customFormat="1" ht="11.25">
      <c r="B1641" s="145"/>
      <c r="D1641" s="146" t="s">
        <v>147</v>
      </c>
      <c r="E1641" s="147" t="s">
        <v>1</v>
      </c>
      <c r="F1641" s="148" t="s">
        <v>1623</v>
      </c>
      <c r="H1641" s="149">
        <v>9.0850000000000009</v>
      </c>
      <c r="I1641" s="150"/>
      <c r="L1641" s="145"/>
      <c r="M1641" s="151"/>
      <c r="T1641" s="152"/>
      <c r="AT1641" s="147" t="s">
        <v>147</v>
      </c>
      <c r="AU1641" s="147" t="s">
        <v>145</v>
      </c>
      <c r="AV1641" s="12" t="s">
        <v>145</v>
      </c>
      <c r="AW1641" s="12" t="s">
        <v>33</v>
      </c>
      <c r="AX1641" s="12" t="s">
        <v>77</v>
      </c>
      <c r="AY1641" s="147" t="s">
        <v>136</v>
      </c>
    </row>
    <row r="1642" spans="2:65" s="15" customFormat="1" ht="11.25">
      <c r="B1642" s="176"/>
      <c r="D1642" s="146" t="s">
        <v>147</v>
      </c>
      <c r="E1642" s="177" t="s">
        <v>1</v>
      </c>
      <c r="F1642" s="178" t="s">
        <v>167</v>
      </c>
      <c r="H1642" s="179">
        <v>35.6</v>
      </c>
      <c r="I1642" s="180"/>
      <c r="L1642" s="176"/>
      <c r="M1642" s="181"/>
      <c r="T1642" s="182"/>
      <c r="AT1642" s="177" t="s">
        <v>147</v>
      </c>
      <c r="AU1642" s="177" t="s">
        <v>145</v>
      </c>
      <c r="AV1642" s="15" t="s">
        <v>137</v>
      </c>
      <c r="AW1642" s="15" t="s">
        <v>33</v>
      </c>
      <c r="AX1642" s="15" t="s">
        <v>77</v>
      </c>
      <c r="AY1642" s="177" t="s">
        <v>136</v>
      </c>
    </row>
    <row r="1643" spans="2:65" s="14" customFormat="1" ht="11.25">
      <c r="B1643" s="170"/>
      <c r="D1643" s="146" t="s">
        <v>147</v>
      </c>
      <c r="E1643" s="171" t="s">
        <v>1</v>
      </c>
      <c r="F1643" s="172" t="s">
        <v>1064</v>
      </c>
      <c r="H1643" s="171" t="s">
        <v>1</v>
      </c>
      <c r="I1643" s="173"/>
      <c r="L1643" s="170"/>
      <c r="M1643" s="174"/>
      <c r="T1643" s="175"/>
      <c r="AT1643" s="171" t="s">
        <v>147</v>
      </c>
      <c r="AU1643" s="171" t="s">
        <v>145</v>
      </c>
      <c r="AV1643" s="14" t="s">
        <v>85</v>
      </c>
      <c r="AW1643" s="14" t="s">
        <v>33</v>
      </c>
      <c r="AX1643" s="14" t="s">
        <v>77</v>
      </c>
      <c r="AY1643" s="171" t="s">
        <v>136</v>
      </c>
    </row>
    <row r="1644" spans="2:65" s="12" customFormat="1" ht="11.25">
      <c r="B1644" s="145"/>
      <c r="D1644" s="146" t="s">
        <v>147</v>
      </c>
      <c r="E1644" s="147" t="s">
        <v>1</v>
      </c>
      <c r="F1644" s="148" t="s">
        <v>1624</v>
      </c>
      <c r="H1644" s="149">
        <v>8.9979999999999993</v>
      </c>
      <c r="I1644" s="150"/>
      <c r="L1644" s="145"/>
      <c r="M1644" s="151"/>
      <c r="T1644" s="152"/>
      <c r="AT1644" s="147" t="s">
        <v>147</v>
      </c>
      <c r="AU1644" s="147" t="s">
        <v>145</v>
      </c>
      <c r="AV1644" s="12" t="s">
        <v>145</v>
      </c>
      <c r="AW1644" s="12" t="s">
        <v>33</v>
      </c>
      <c r="AX1644" s="12" t="s">
        <v>77</v>
      </c>
      <c r="AY1644" s="147" t="s">
        <v>136</v>
      </c>
    </row>
    <row r="1645" spans="2:65" s="14" customFormat="1" ht="11.25">
      <c r="B1645" s="170"/>
      <c r="D1645" s="146" t="s">
        <v>147</v>
      </c>
      <c r="E1645" s="171" t="s">
        <v>1</v>
      </c>
      <c r="F1645" s="172" t="s">
        <v>1625</v>
      </c>
      <c r="H1645" s="171" t="s">
        <v>1</v>
      </c>
      <c r="I1645" s="173"/>
      <c r="L1645" s="170"/>
      <c r="M1645" s="174"/>
      <c r="T1645" s="175"/>
      <c r="AT1645" s="171" t="s">
        <v>147</v>
      </c>
      <c r="AU1645" s="171" t="s">
        <v>145</v>
      </c>
      <c r="AV1645" s="14" t="s">
        <v>85</v>
      </c>
      <c r="AW1645" s="14" t="s">
        <v>33</v>
      </c>
      <c r="AX1645" s="14" t="s">
        <v>77</v>
      </c>
      <c r="AY1645" s="171" t="s">
        <v>136</v>
      </c>
    </row>
    <row r="1646" spans="2:65" s="12" customFormat="1" ht="11.25">
      <c r="B1646" s="145"/>
      <c r="D1646" s="146" t="s">
        <v>147</v>
      </c>
      <c r="E1646" s="147" t="s">
        <v>1</v>
      </c>
      <c r="F1646" s="148" t="s">
        <v>1626</v>
      </c>
      <c r="H1646" s="149">
        <v>6.7930000000000001</v>
      </c>
      <c r="I1646" s="150"/>
      <c r="L1646" s="145"/>
      <c r="M1646" s="151"/>
      <c r="T1646" s="152"/>
      <c r="AT1646" s="147" t="s">
        <v>147</v>
      </c>
      <c r="AU1646" s="147" t="s">
        <v>145</v>
      </c>
      <c r="AV1646" s="12" t="s">
        <v>145</v>
      </c>
      <c r="AW1646" s="12" t="s">
        <v>33</v>
      </c>
      <c r="AX1646" s="12" t="s">
        <v>77</v>
      </c>
      <c r="AY1646" s="147" t="s">
        <v>136</v>
      </c>
    </row>
    <row r="1647" spans="2:65" s="14" customFormat="1" ht="11.25">
      <c r="B1647" s="170"/>
      <c r="D1647" s="146" t="s">
        <v>147</v>
      </c>
      <c r="E1647" s="171" t="s">
        <v>1</v>
      </c>
      <c r="F1647" s="172" t="s">
        <v>208</v>
      </c>
      <c r="H1647" s="171" t="s">
        <v>1</v>
      </c>
      <c r="I1647" s="173"/>
      <c r="L1647" s="170"/>
      <c r="M1647" s="174"/>
      <c r="T1647" s="175"/>
      <c r="AT1647" s="171" t="s">
        <v>147</v>
      </c>
      <c r="AU1647" s="171" t="s">
        <v>145</v>
      </c>
      <c r="AV1647" s="14" t="s">
        <v>85</v>
      </c>
      <c r="AW1647" s="14" t="s">
        <v>33</v>
      </c>
      <c r="AX1647" s="14" t="s">
        <v>77</v>
      </c>
      <c r="AY1647" s="171" t="s">
        <v>136</v>
      </c>
    </row>
    <row r="1648" spans="2:65" s="12" customFormat="1" ht="11.25">
      <c r="B1648" s="145"/>
      <c r="D1648" s="146" t="s">
        <v>147</v>
      </c>
      <c r="E1648" s="147" t="s">
        <v>1</v>
      </c>
      <c r="F1648" s="148" t="s">
        <v>1627</v>
      </c>
      <c r="H1648" s="149">
        <v>8.7479999999999993</v>
      </c>
      <c r="I1648" s="150"/>
      <c r="L1648" s="145"/>
      <c r="M1648" s="151"/>
      <c r="T1648" s="152"/>
      <c r="AT1648" s="147" t="s">
        <v>147</v>
      </c>
      <c r="AU1648" s="147" t="s">
        <v>145</v>
      </c>
      <c r="AV1648" s="12" t="s">
        <v>145</v>
      </c>
      <c r="AW1648" s="12" t="s">
        <v>33</v>
      </c>
      <c r="AX1648" s="12" t="s">
        <v>77</v>
      </c>
      <c r="AY1648" s="147" t="s">
        <v>136</v>
      </c>
    </row>
    <row r="1649" spans="2:65" s="14" customFormat="1" ht="11.25">
      <c r="B1649" s="170"/>
      <c r="D1649" s="146" t="s">
        <v>147</v>
      </c>
      <c r="E1649" s="171" t="s">
        <v>1</v>
      </c>
      <c r="F1649" s="172" t="s">
        <v>209</v>
      </c>
      <c r="H1649" s="171" t="s">
        <v>1</v>
      </c>
      <c r="I1649" s="173"/>
      <c r="L1649" s="170"/>
      <c r="M1649" s="174"/>
      <c r="T1649" s="175"/>
      <c r="AT1649" s="171" t="s">
        <v>147</v>
      </c>
      <c r="AU1649" s="171" t="s">
        <v>145</v>
      </c>
      <c r="AV1649" s="14" t="s">
        <v>85</v>
      </c>
      <c r="AW1649" s="14" t="s">
        <v>33</v>
      </c>
      <c r="AX1649" s="14" t="s">
        <v>77</v>
      </c>
      <c r="AY1649" s="171" t="s">
        <v>136</v>
      </c>
    </row>
    <row r="1650" spans="2:65" s="12" customFormat="1" ht="11.25">
      <c r="B1650" s="145"/>
      <c r="D1650" s="146" t="s">
        <v>147</v>
      </c>
      <c r="E1650" s="147" t="s">
        <v>1</v>
      </c>
      <c r="F1650" s="148" t="s">
        <v>1628</v>
      </c>
      <c r="H1650" s="149">
        <v>7.9560000000000004</v>
      </c>
      <c r="I1650" s="150"/>
      <c r="L1650" s="145"/>
      <c r="M1650" s="151"/>
      <c r="T1650" s="152"/>
      <c r="AT1650" s="147" t="s">
        <v>147</v>
      </c>
      <c r="AU1650" s="147" t="s">
        <v>145</v>
      </c>
      <c r="AV1650" s="12" t="s">
        <v>145</v>
      </c>
      <c r="AW1650" s="12" t="s">
        <v>33</v>
      </c>
      <c r="AX1650" s="12" t="s">
        <v>77</v>
      </c>
      <c r="AY1650" s="147" t="s">
        <v>136</v>
      </c>
    </row>
    <row r="1651" spans="2:65" s="15" customFormat="1" ht="11.25">
      <c r="B1651" s="176"/>
      <c r="D1651" s="146" t="s">
        <v>147</v>
      </c>
      <c r="E1651" s="177" t="s">
        <v>1</v>
      </c>
      <c r="F1651" s="178" t="s">
        <v>167</v>
      </c>
      <c r="H1651" s="179">
        <v>32.494999999999997</v>
      </c>
      <c r="I1651" s="180"/>
      <c r="L1651" s="176"/>
      <c r="M1651" s="181"/>
      <c r="T1651" s="182"/>
      <c r="AT1651" s="177" t="s">
        <v>147</v>
      </c>
      <c r="AU1651" s="177" t="s">
        <v>145</v>
      </c>
      <c r="AV1651" s="15" t="s">
        <v>137</v>
      </c>
      <c r="AW1651" s="15" t="s">
        <v>33</v>
      </c>
      <c r="AX1651" s="15" t="s">
        <v>77</v>
      </c>
      <c r="AY1651" s="177" t="s">
        <v>136</v>
      </c>
    </row>
    <row r="1652" spans="2:65" s="13" customFormat="1" ht="11.25">
      <c r="B1652" s="153"/>
      <c r="D1652" s="146" t="s">
        <v>147</v>
      </c>
      <c r="E1652" s="154" t="s">
        <v>1</v>
      </c>
      <c r="F1652" s="155" t="s">
        <v>150</v>
      </c>
      <c r="H1652" s="156">
        <v>68.094999999999999</v>
      </c>
      <c r="I1652" s="157"/>
      <c r="L1652" s="153"/>
      <c r="M1652" s="158"/>
      <c r="T1652" s="159"/>
      <c r="AT1652" s="154" t="s">
        <v>147</v>
      </c>
      <c r="AU1652" s="154" t="s">
        <v>145</v>
      </c>
      <c r="AV1652" s="13" t="s">
        <v>144</v>
      </c>
      <c r="AW1652" s="13" t="s">
        <v>33</v>
      </c>
      <c r="AX1652" s="13" t="s">
        <v>85</v>
      </c>
      <c r="AY1652" s="154" t="s">
        <v>136</v>
      </c>
    </row>
    <row r="1653" spans="2:65" s="1" customFormat="1" ht="24.2" customHeight="1">
      <c r="B1653" s="32"/>
      <c r="C1653" s="132" t="s">
        <v>1629</v>
      </c>
      <c r="D1653" s="132" t="s">
        <v>139</v>
      </c>
      <c r="E1653" s="133" t="s">
        <v>1630</v>
      </c>
      <c r="F1653" s="134" t="s">
        <v>1631</v>
      </c>
      <c r="G1653" s="135" t="s">
        <v>175</v>
      </c>
      <c r="H1653" s="136">
        <v>118.88200000000001</v>
      </c>
      <c r="I1653" s="137"/>
      <c r="J1653" s="138">
        <f>ROUND(I1653*H1653,2)</f>
        <v>0</v>
      </c>
      <c r="K1653" s="134" t="s">
        <v>143</v>
      </c>
      <c r="L1653" s="32"/>
      <c r="M1653" s="139" t="s">
        <v>1</v>
      </c>
      <c r="N1653" s="140" t="s">
        <v>43</v>
      </c>
      <c r="P1653" s="141">
        <f>O1653*H1653</f>
        <v>0</v>
      </c>
      <c r="Q1653" s="141">
        <v>3.1800000000000001E-3</v>
      </c>
      <c r="R1653" s="141">
        <f>Q1653*H1653</f>
        <v>0.37804476000000004</v>
      </c>
      <c r="S1653" s="141">
        <v>0</v>
      </c>
      <c r="T1653" s="142">
        <f>S1653*H1653</f>
        <v>0</v>
      </c>
      <c r="AR1653" s="143" t="s">
        <v>283</v>
      </c>
      <c r="AT1653" s="143" t="s">
        <v>139</v>
      </c>
      <c r="AU1653" s="143" t="s">
        <v>145</v>
      </c>
      <c r="AY1653" s="17" t="s">
        <v>136</v>
      </c>
      <c r="BE1653" s="144">
        <f>IF(N1653="základní",J1653,0)</f>
        <v>0</v>
      </c>
      <c r="BF1653" s="144">
        <f>IF(N1653="snížená",J1653,0)</f>
        <v>0</v>
      </c>
      <c r="BG1653" s="144">
        <f>IF(N1653="zákl. přenesená",J1653,0)</f>
        <v>0</v>
      </c>
      <c r="BH1653" s="144">
        <f>IF(N1653="sníž. přenesená",J1653,0)</f>
        <v>0</v>
      </c>
      <c r="BI1653" s="144">
        <f>IF(N1653="nulová",J1653,0)</f>
        <v>0</v>
      </c>
      <c r="BJ1653" s="17" t="s">
        <v>145</v>
      </c>
      <c r="BK1653" s="144">
        <f>ROUND(I1653*H1653,2)</f>
        <v>0</v>
      </c>
      <c r="BL1653" s="17" t="s">
        <v>283</v>
      </c>
      <c r="BM1653" s="143" t="s">
        <v>1632</v>
      </c>
    </row>
    <row r="1654" spans="2:65" s="14" customFormat="1" ht="11.25">
      <c r="B1654" s="170"/>
      <c r="D1654" s="146" t="s">
        <v>147</v>
      </c>
      <c r="E1654" s="171" t="s">
        <v>1</v>
      </c>
      <c r="F1654" s="172" t="s">
        <v>1633</v>
      </c>
      <c r="H1654" s="171" t="s">
        <v>1</v>
      </c>
      <c r="I1654" s="173"/>
      <c r="L1654" s="170"/>
      <c r="M1654" s="174"/>
      <c r="T1654" s="175"/>
      <c r="AT1654" s="171" t="s">
        <v>147</v>
      </c>
      <c r="AU1654" s="171" t="s">
        <v>145</v>
      </c>
      <c r="AV1654" s="14" t="s">
        <v>85</v>
      </c>
      <c r="AW1654" s="14" t="s">
        <v>33</v>
      </c>
      <c r="AX1654" s="14" t="s">
        <v>77</v>
      </c>
      <c r="AY1654" s="171" t="s">
        <v>136</v>
      </c>
    </row>
    <row r="1655" spans="2:65" s="12" customFormat="1" ht="11.25">
      <c r="B1655" s="145"/>
      <c r="D1655" s="146" t="s">
        <v>147</v>
      </c>
      <c r="E1655" s="147" t="s">
        <v>1</v>
      </c>
      <c r="F1655" s="148" t="s">
        <v>1634</v>
      </c>
      <c r="H1655" s="149">
        <v>13.125</v>
      </c>
      <c r="I1655" s="150"/>
      <c r="L1655" s="145"/>
      <c r="M1655" s="151"/>
      <c r="T1655" s="152"/>
      <c r="AT1655" s="147" t="s">
        <v>147</v>
      </c>
      <c r="AU1655" s="147" t="s">
        <v>145</v>
      </c>
      <c r="AV1655" s="12" t="s">
        <v>145</v>
      </c>
      <c r="AW1655" s="12" t="s">
        <v>33</v>
      </c>
      <c r="AX1655" s="12" t="s">
        <v>77</v>
      </c>
      <c r="AY1655" s="147" t="s">
        <v>136</v>
      </c>
    </row>
    <row r="1656" spans="2:65" s="12" customFormat="1" ht="11.25">
      <c r="B1656" s="145"/>
      <c r="D1656" s="146" t="s">
        <v>147</v>
      </c>
      <c r="E1656" s="147" t="s">
        <v>1</v>
      </c>
      <c r="F1656" s="148" t="s">
        <v>1635</v>
      </c>
      <c r="H1656" s="149">
        <v>14.974</v>
      </c>
      <c r="I1656" s="150"/>
      <c r="L1656" s="145"/>
      <c r="M1656" s="151"/>
      <c r="T1656" s="152"/>
      <c r="AT1656" s="147" t="s">
        <v>147</v>
      </c>
      <c r="AU1656" s="147" t="s">
        <v>145</v>
      </c>
      <c r="AV1656" s="12" t="s">
        <v>145</v>
      </c>
      <c r="AW1656" s="12" t="s">
        <v>33</v>
      </c>
      <c r="AX1656" s="12" t="s">
        <v>77</v>
      </c>
      <c r="AY1656" s="147" t="s">
        <v>136</v>
      </c>
    </row>
    <row r="1657" spans="2:65" s="12" customFormat="1" ht="11.25">
      <c r="B1657" s="145"/>
      <c r="D1657" s="146" t="s">
        <v>147</v>
      </c>
      <c r="E1657" s="147" t="s">
        <v>1</v>
      </c>
      <c r="F1657" s="148" t="s">
        <v>1636</v>
      </c>
      <c r="H1657" s="149">
        <v>17.420000000000002</v>
      </c>
      <c r="I1657" s="150"/>
      <c r="L1657" s="145"/>
      <c r="M1657" s="151"/>
      <c r="T1657" s="152"/>
      <c r="AT1657" s="147" t="s">
        <v>147</v>
      </c>
      <c r="AU1657" s="147" t="s">
        <v>145</v>
      </c>
      <c r="AV1657" s="12" t="s">
        <v>145</v>
      </c>
      <c r="AW1657" s="12" t="s">
        <v>33</v>
      </c>
      <c r="AX1657" s="12" t="s">
        <v>77</v>
      </c>
      <c r="AY1657" s="147" t="s">
        <v>136</v>
      </c>
    </row>
    <row r="1658" spans="2:65" s="12" customFormat="1" ht="11.25">
      <c r="B1658" s="145"/>
      <c r="D1658" s="146" t="s">
        <v>147</v>
      </c>
      <c r="E1658" s="147" t="s">
        <v>1</v>
      </c>
      <c r="F1658" s="148" t="s">
        <v>1637</v>
      </c>
      <c r="H1658" s="149">
        <v>15.444000000000001</v>
      </c>
      <c r="I1658" s="150"/>
      <c r="L1658" s="145"/>
      <c r="M1658" s="151"/>
      <c r="T1658" s="152"/>
      <c r="AT1658" s="147" t="s">
        <v>147</v>
      </c>
      <c r="AU1658" s="147" t="s">
        <v>145</v>
      </c>
      <c r="AV1658" s="12" t="s">
        <v>145</v>
      </c>
      <c r="AW1658" s="12" t="s">
        <v>33</v>
      </c>
      <c r="AX1658" s="12" t="s">
        <v>77</v>
      </c>
      <c r="AY1658" s="147" t="s">
        <v>136</v>
      </c>
    </row>
    <row r="1659" spans="2:65" s="15" customFormat="1" ht="11.25">
      <c r="B1659" s="176"/>
      <c r="D1659" s="146" t="s">
        <v>147</v>
      </c>
      <c r="E1659" s="177" t="s">
        <v>1</v>
      </c>
      <c r="F1659" s="178" t="s">
        <v>167</v>
      </c>
      <c r="H1659" s="179">
        <v>60.963000000000001</v>
      </c>
      <c r="I1659" s="180"/>
      <c r="L1659" s="176"/>
      <c r="M1659" s="181"/>
      <c r="T1659" s="182"/>
      <c r="AT1659" s="177" t="s">
        <v>147</v>
      </c>
      <c r="AU1659" s="177" t="s">
        <v>145</v>
      </c>
      <c r="AV1659" s="15" t="s">
        <v>137</v>
      </c>
      <c r="AW1659" s="15" t="s">
        <v>33</v>
      </c>
      <c r="AX1659" s="15" t="s">
        <v>77</v>
      </c>
      <c r="AY1659" s="177" t="s">
        <v>136</v>
      </c>
    </row>
    <row r="1660" spans="2:65" s="12" customFormat="1" ht="11.25">
      <c r="B1660" s="145"/>
      <c r="D1660" s="146" t="s">
        <v>147</v>
      </c>
      <c r="E1660" s="147" t="s">
        <v>1</v>
      </c>
      <c r="F1660" s="148" t="s">
        <v>1638</v>
      </c>
      <c r="H1660" s="149">
        <v>14.571</v>
      </c>
      <c r="I1660" s="150"/>
      <c r="L1660" s="145"/>
      <c r="M1660" s="151"/>
      <c r="T1660" s="152"/>
      <c r="AT1660" s="147" t="s">
        <v>147</v>
      </c>
      <c r="AU1660" s="147" t="s">
        <v>145</v>
      </c>
      <c r="AV1660" s="12" t="s">
        <v>145</v>
      </c>
      <c r="AW1660" s="12" t="s">
        <v>33</v>
      </c>
      <c r="AX1660" s="12" t="s">
        <v>77</v>
      </c>
      <c r="AY1660" s="147" t="s">
        <v>136</v>
      </c>
    </row>
    <row r="1661" spans="2:65" s="12" customFormat="1" ht="11.25">
      <c r="B1661" s="145"/>
      <c r="D1661" s="146" t="s">
        <v>147</v>
      </c>
      <c r="E1661" s="147" t="s">
        <v>1</v>
      </c>
      <c r="F1661" s="148" t="s">
        <v>1639</v>
      </c>
      <c r="H1661" s="149">
        <v>13.596</v>
      </c>
      <c r="I1661" s="150"/>
      <c r="L1661" s="145"/>
      <c r="M1661" s="151"/>
      <c r="T1661" s="152"/>
      <c r="AT1661" s="147" t="s">
        <v>147</v>
      </c>
      <c r="AU1661" s="147" t="s">
        <v>145</v>
      </c>
      <c r="AV1661" s="12" t="s">
        <v>145</v>
      </c>
      <c r="AW1661" s="12" t="s">
        <v>33</v>
      </c>
      <c r="AX1661" s="12" t="s">
        <v>77</v>
      </c>
      <c r="AY1661" s="147" t="s">
        <v>136</v>
      </c>
    </row>
    <row r="1662" spans="2:65" s="12" customFormat="1" ht="11.25">
      <c r="B1662" s="145"/>
      <c r="D1662" s="146" t="s">
        <v>147</v>
      </c>
      <c r="E1662" s="147" t="s">
        <v>1</v>
      </c>
      <c r="F1662" s="148" t="s">
        <v>1640</v>
      </c>
      <c r="H1662" s="149">
        <v>17.71</v>
      </c>
      <c r="I1662" s="150"/>
      <c r="L1662" s="145"/>
      <c r="M1662" s="151"/>
      <c r="T1662" s="152"/>
      <c r="AT1662" s="147" t="s">
        <v>147</v>
      </c>
      <c r="AU1662" s="147" t="s">
        <v>145</v>
      </c>
      <c r="AV1662" s="12" t="s">
        <v>145</v>
      </c>
      <c r="AW1662" s="12" t="s">
        <v>33</v>
      </c>
      <c r="AX1662" s="12" t="s">
        <v>77</v>
      </c>
      <c r="AY1662" s="147" t="s">
        <v>136</v>
      </c>
    </row>
    <row r="1663" spans="2:65" s="12" customFormat="1" ht="11.25">
      <c r="B1663" s="145"/>
      <c r="D1663" s="146" t="s">
        <v>147</v>
      </c>
      <c r="E1663" s="147" t="s">
        <v>1</v>
      </c>
      <c r="F1663" s="148" t="s">
        <v>1641</v>
      </c>
      <c r="H1663" s="149">
        <v>12.042</v>
      </c>
      <c r="I1663" s="150"/>
      <c r="L1663" s="145"/>
      <c r="M1663" s="151"/>
      <c r="T1663" s="152"/>
      <c r="AT1663" s="147" t="s">
        <v>147</v>
      </c>
      <c r="AU1663" s="147" t="s">
        <v>145</v>
      </c>
      <c r="AV1663" s="12" t="s">
        <v>145</v>
      </c>
      <c r="AW1663" s="12" t="s">
        <v>33</v>
      </c>
      <c r="AX1663" s="12" t="s">
        <v>77</v>
      </c>
      <c r="AY1663" s="147" t="s">
        <v>136</v>
      </c>
    </row>
    <row r="1664" spans="2:65" s="15" customFormat="1" ht="11.25">
      <c r="B1664" s="176"/>
      <c r="D1664" s="146" t="s">
        <v>147</v>
      </c>
      <c r="E1664" s="177" t="s">
        <v>1</v>
      </c>
      <c r="F1664" s="178" t="s">
        <v>167</v>
      </c>
      <c r="H1664" s="179">
        <v>57.918999999999997</v>
      </c>
      <c r="I1664" s="180"/>
      <c r="L1664" s="176"/>
      <c r="M1664" s="181"/>
      <c r="T1664" s="182"/>
      <c r="AT1664" s="177" t="s">
        <v>147</v>
      </c>
      <c r="AU1664" s="177" t="s">
        <v>145</v>
      </c>
      <c r="AV1664" s="15" t="s">
        <v>137</v>
      </c>
      <c r="AW1664" s="15" t="s">
        <v>33</v>
      </c>
      <c r="AX1664" s="15" t="s">
        <v>77</v>
      </c>
      <c r="AY1664" s="177" t="s">
        <v>136</v>
      </c>
    </row>
    <row r="1665" spans="2:65" s="13" customFormat="1" ht="11.25">
      <c r="B1665" s="153"/>
      <c r="D1665" s="146" t="s">
        <v>147</v>
      </c>
      <c r="E1665" s="154" t="s">
        <v>1</v>
      </c>
      <c r="F1665" s="155" t="s">
        <v>150</v>
      </c>
      <c r="H1665" s="156">
        <v>118.88200000000001</v>
      </c>
      <c r="I1665" s="157"/>
      <c r="L1665" s="153"/>
      <c r="M1665" s="158"/>
      <c r="T1665" s="159"/>
      <c r="AT1665" s="154" t="s">
        <v>147</v>
      </c>
      <c r="AU1665" s="154" t="s">
        <v>145</v>
      </c>
      <c r="AV1665" s="13" t="s">
        <v>144</v>
      </c>
      <c r="AW1665" s="13" t="s">
        <v>33</v>
      </c>
      <c r="AX1665" s="13" t="s">
        <v>85</v>
      </c>
      <c r="AY1665" s="154" t="s">
        <v>136</v>
      </c>
    </row>
    <row r="1666" spans="2:65" s="1" customFormat="1" ht="16.5" customHeight="1">
      <c r="B1666" s="32"/>
      <c r="C1666" s="132" t="s">
        <v>1642</v>
      </c>
      <c r="D1666" s="132" t="s">
        <v>139</v>
      </c>
      <c r="E1666" s="133" t="s">
        <v>1643</v>
      </c>
      <c r="F1666" s="134" t="s">
        <v>1644</v>
      </c>
      <c r="G1666" s="135" t="s">
        <v>175</v>
      </c>
      <c r="H1666" s="136">
        <v>190.75</v>
      </c>
      <c r="I1666" s="137"/>
      <c r="J1666" s="138">
        <f>ROUND(I1666*H1666,2)</f>
        <v>0</v>
      </c>
      <c r="K1666" s="134" t="s">
        <v>143</v>
      </c>
      <c r="L1666" s="32"/>
      <c r="M1666" s="139" t="s">
        <v>1</v>
      </c>
      <c r="N1666" s="140" t="s">
        <v>43</v>
      </c>
      <c r="P1666" s="141">
        <f>O1666*H1666</f>
        <v>0</v>
      </c>
      <c r="Q1666" s="141">
        <v>0</v>
      </c>
      <c r="R1666" s="141">
        <f>Q1666*H1666</f>
        <v>0</v>
      </c>
      <c r="S1666" s="141">
        <v>3.0000000000000001E-5</v>
      </c>
      <c r="T1666" s="142">
        <f>S1666*H1666</f>
        <v>5.7225000000000002E-3</v>
      </c>
      <c r="AR1666" s="143" t="s">
        <v>283</v>
      </c>
      <c r="AT1666" s="143" t="s">
        <v>139</v>
      </c>
      <c r="AU1666" s="143" t="s">
        <v>145</v>
      </c>
      <c r="AY1666" s="17" t="s">
        <v>136</v>
      </c>
      <c r="BE1666" s="144">
        <f>IF(N1666="základní",J1666,0)</f>
        <v>0</v>
      </c>
      <c r="BF1666" s="144">
        <f>IF(N1666="snížená",J1666,0)</f>
        <v>0</v>
      </c>
      <c r="BG1666" s="144">
        <f>IF(N1666="zákl. přenesená",J1666,0)</f>
        <v>0</v>
      </c>
      <c r="BH1666" s="144">
        <f>IF(N1666="sníž. přenesená",J1666,0)</f>
        <v>0</v>
      </c>
      <c r="BI1666" s="144">
        <f>IF(N1666="nulová",J1666,0)</f>
        <v>0</v>
      </c>
      <c r="BJ1666" s="17" t="s">
        <v>145</v>
      </c>
      <c r="BK1666" s="144">
        <f>ROUND(I1666*H1666,2)</f>
        <v>0</v>
      </c>
      <c r="BL1666" s="17" t="s">
        <v>283</v>
      </c>
      <c r="BM1666" s="143" t="s">
        <v>1645</v>
      </c>
    </row>
    <row r="1667" spans="2:65" s="14" customFormat="1" ht="11.25">
      <c r="B1667" s="170"/>
      <c r="D1667" s="146" t="s">
        <v>147</v>
      </c>
      <c r="E1667" s="171" t="s">
        <v>1</v>
      </c>
      <c r="F1667" s="172" t="s">
        <v>1646</v>
      </c>
      <c r="H1667" s="171" t="s">
        <v>1</v>
      </c>
      <c r="I1667" s="173"/>
      <c r="L1667" s="170"/>
      <c r="M1667" s="174"/>
      <c r="T1667" s="175"/>
      <c r="AT1667" s="171" t="s">
        <v>147</v>
      </c>
      <c r="AU1667" s="171" t="s">
        <v>145</v>
      </c>
      <c r="AV1667" s="14" t="s">
        <v>85</v>
      </c>
      <c r="AW1667" s="14" t="s">
        <v>33</v>
      </c>
      <c r="AX1667" s="14" t="s">
        <v>77</v>
      </c>
      <c r="AY1667" s="171" t="s">
        <v>136</v>
      </c>
    </row>
    <row r="1668" spans="2:65" s="12" customFormat="1" ht="11.25">
      <c r="B1668" s="145"/>
      <c r="D1668" s="146" t="s">
        <v>147</v>
      </c>
      <c r="E1668" s="147" t="s">
        <v>1</v>
      </c>
      <c r="F1668" s="148" t="s">
        <v>1647</v>
      </c>
      <c r="H1668" s="149">
        <v>28.1</v>
      </c>
      <c r="I1668" s="150"/>
      <c r="L1668" s="145"/>
      <c r="M1668" s="151"/>
      <c r="T1668" s="152"/>
      <c r="AT1668" s="147" t="s">
        <v>147</v>
      </c>
      <c r="AU1668" s="147" t="s">
        <v>145</v>
      </c>
      <c r="AV1668" s="12" t="s">
        <v>145</v>
      </c>
      <c r="AW1668" s="12" t="s">
        <v>33</v>
      </c>
      <c r="AX1668" s="12" t="s">
        <v>77</v>
      </c>
      <c r="AY1668" s="147" t="s">
        <v>136</v>
      </c>
    </row>
    <row r="1669" spans="2:65" s="12" customFormat="1" ht="11.25">
      <c r="B1669" s="145"/>
      <c r="D1669" s="146" t="s">
        <v>147</v>
      </c>
      <c r="E1669" s="147" t="s">
        <v>1</v>
      </c>
      <c r="F1669" s="148" t="s">
        <v>1648</v>
      </c>
      <c r="H1669" s="149">
        <v>21.2</v>
      </c>
      <c r="I1669" s="150"/>
      <c r="L1669" s="145"/>
      <c r="M1669" s="151"/>
      <c r="T1669" s="152"/>
      <c r="AT1669" s="147" t="s">
        <v>147</v>
      </c>
      <c r="AU1669" s="147" t="s">
        <v>145</v>
      </c>
      <c r="AV1669" s="12" t="s">
        <v>145</v>
      </c>
      <c r="AW1669" s="12" t="s">
        <v>33</v>
      </c>
      <c r="AX1669" s="12" t="s">
        <v>77</v>
      </c>
      <c r="AY1669" s="147" t="s">
        <v>136</v>
      </c>
    </row>
    <row r="1670" spans="2:65" s="14" customFormat="1" ht="11.25">
      <c r="B1670" s="170"/>
      <c r="D1670" s="146" t="s">
        <v>147</v>
      </c>
      <c r="E1670" s="171" t="s">
        <v>1</v>
      </c>
      <c r="F1670" s="172" t="s">
        <v>1649</v>
      </c>
      <c r="H1670" s="171" t="s">
        <v>1</v>
      </c>
      <c r="I1670" s="173"/>
      <c r="L1670" s="170"/>
      <c r="M1670" s="174"/>
      <c r="T1670" s="175"/>
      <c r="AT1670" s="171" t="s">
        <v>147</v>
      </c>
      <c r="AU1670" s="171" t="s">
        <v>145</v>
      </c>
      <c r="AV1670" s="14" t="s">
        <v>85</v>
      </c>
      <c r="AW1670" s="14" t="s">
        <v>33</v>
      </c>
      <c r="AX1670" s="14" t="s">
        <v>77</v>
      </c>
      <c r="AY1670" s="171" t="s">
        <v>136</v>
      </c>
    </row>
    <row r="1671" spans="2:65" s="12" customFormat="1" ht="11.25">
      <c r="B1671" s="145"/>
      <c r="D1671" s="146" t="s">
        <v>147</v>
      </c>
      <c r="E1671" s="147" t="s">
        <v>1</v>
      </c>
      <c r="F1671" s="148" t="s">
        <v>1650</v>
      </c>
      <c r="H1671" s="149">
        <v>51</v>
      </c>
      <c r="I1671" s="150"/>
      <c r="L1671" s="145"/>
      <c r="M1671" s="151"/>
      <c r="T1671" s="152"/>
      <c r="AT1671" s="147" t="s">
        <v>147</v>
      </c>
      <c r="AU1671" s="147" t="s">
        <v>145</v>
      </c>
      <c r="AV1671" s="12" t="s">
        <v>145</v>
      </c>
      <c r="AW1671" s="12" t="s">
        <v>33</v>
      </c>
      <c r="AX1671" s="12" t="s">
        <v>77</v>
      </c>
      <c r="AY1671" s="147" t="s">
        <v>136</v>
      </c>
    </row>
    <row r="1672" spans="2:65" s="14" customFormat="1" ht="11.25">
      <c r="B1672" s="170"/>
      <c r="D1672" s="146" t="s">
        <v>147</v>
      </c>
      <c r="E1672" s="171" t="s">
        <v>1</v>
      </c>
      <c r="F1672" s="172" t="s">
        <v>206</v>
      </c>
      <c r="H1672" s="171" t="s">
        <v>1</v>
      </c>
      <c r="I1672" s="173"/>
      <c r="L1672" s="170"/>
      <c r="M1672" s="174"/>
      <c r="T1672" s="175"/>
      <c r="AT1672" s="171" t="s">
        <v>147</v>
      </c>
      <c r="AU1672" s="171" t="s">
        <v>145</v>
      </c>
      <c r="AV1672" s="14" t="s">
        <v>85</v>
      </c>
      <c r="AW1672" s="14" t="s">
        <v>33</v>
      </c>
      <c r="AX1672" s="14" t="s">
        <v>77</v>
      </c>
      <c r="AY1672" s="171" t="s">
        <v>136</v>
      </c>
    </row>
    <row r="1673" spans="2:65" s="12" customFormat="1" ht="11.25">
      <c r="B1673" s="145"/>
      <c r="D1673" s="146" t="s">
        <v>147</v>
      </c>
      <c r="E1673" s="147" t="s">
        <v>1</v>
      </c>
      <c r="F1673" s="148" t="s">
        <v>1651</v>
      </c>
      <c r="H1673" s="149">
        <v>23.8</v>
      </c>
      <c r="I1673" s="150"/>
      <c r="L1673" s="145"/>
      <c r="M1673" s="151"/>
      <c r="T1673" s="152"/>
      <c r="AT1673" s="147" t="s">
        <v>147</v>
      </c>
      <c r="AU1673" s="147" t="s">
        <v>145</v>
      </c>
      <c r="AV1673" s="12" t="s">
        <v>145</v>
      </c>
      <c r="AW1673" s="12" t="s">
        <v>33</v>
      </c>
      <c r="AX1673" s="12" t="s">
        <v>77</v>
      </c>
      <c r="AY1673" s="147" t="s">
        <v>136</v>
      </c>
    </row>
    <row r="1674" spans="2:65" s="15" customFormat="1" ht="11.25">
      <c r="B1674" s="176"/>
      <c r="D1674" s="146" t="s">
        <v>147</v>
      </c>
      <c r="E1674" s="177" t="s">
        <v>1</v>
      </c>
      <c r="F1674" s="178" t="s">
        <v>167</v>
      </c>
      <c r="H1674" s="179">
        <v>124.1</v>
      </c>
      <c r="I1674" s="180"/>
      <c r="L1674" s="176"/>
      <c r="M1674" s="181"/>
      <c r="T1674" s="182"/>
      <c r="AT1674" s="177" t="s">
        <v>147</v>
      </c>
      <c r="AU1674" s="177" t="s">
        <v>145</v>
      </c>
      <c r="AV1674" s="15" t="s">
        <v>137</v>
      </c>
      <c r="AW1674" s="15" t="s">
        <v>33</v>
      </c>
      <c r="AX1674" s="15" t="s">
        <v>77</v>
      </c>
      <c r="AY1674" s="177" t="s">
        <v>136</v>
      </c>
    </row>
    <row r="1675" spans="2:65" s="14" customFormat="1" ht="11.25">
      <c r="B1675" s="170"/>
      <c r="D1675" s="146" t="s">
        <v>147</v>
      </c>
      <c r="E1675" s="171" t="s">
        <v>1</v>
      </c>
      <c r="F1675" s="172" t="s">
        <v>1064</v>
      </c>
      <c r="H1675" s="171" t="s">
        <v>1</v>
      </c>
      <c r="I1675" s="173"/>
      <c r="L1675" s="170"/>
      <c r="M1675" s="174"/>
      <c r="T1675" s="175"/>
      <c r="AT1675" s="171" t="s">
        <v>147</v>
      </c>
      <c r="AU1675" s="171" t="s">
        <v>145</v>
      </c>
      <c r="AV1675" s="14" t="s">
        <v>85</v>
      </c>
      <c r="AW1675" s="14" t="s">
        <v>33</v>
      </c>
      <c r="AX1675" s="14" t="s">
        <v>77</v>
      </c>
      <c r="AY1675" s="171" t="s">
        <v>136</v>
      </c>
    </row>
    <row r="1676" spans="2:65" s="12" customFormat="1" ht="11.25">
      <c r="B1676" s="145"/>
      <c r="D1676" s="146" t="s">
        <v>147</v>
      </c>
      <c r="E1676" s="147" t="s">
        <v>1</v>
      </c>
      <c r="F1676" s="148" t="s">
        <v>1652</v>
      </c>
      <c r="H1676" s="149">
        <v>17.23</v>
      </c>
      <c r="I1676" s="150"/>
      <c r="L1676" s="145"/>
      <c r="M1676" s="151"/>
      <c r="T1676" s="152"/>
      <c r="AT1676" s="147" t="s">
        <v>147</v>
      </c>
      <c r="AU1676" s="147" t="s">
        <v>145</v>
      </c>
      <c r="AV1676" s="12" t="s">
        <v>145</v>
      </c>
      <c r="AW1676" s="12" t="s">
        <v>33</v>
      </c>
      <c r="AX1676" s="12" t="s">
        <v>77</v>
      </c>
      <c r="AY1676" s="147" t="s">
        <v>136</v>
      </c>
    </row>
    <row r="1677" spans="2:65" s="14" customFormat="1" ht="11.25">
      <c r="B1677" s="170"/>
      <c r="D1677" s="146" t="s">
        <v>147</v>
      </c>
      <c r="E1677" s="171" t="s">
        <v>1</v>
      </c>
      <c r="F1677" s="172" t="s">
        <v>1653</v>
      </c>
      <c r="H1677" s="171" t="s">
        <v>1</v>
      </c>
      <c r="I1677" s="173"/>
      <c r="L1677" s="170"/>
      <c r="M1677" s="174"/>
      <c r="T1677" s="175"/>
      <c r="AT1677" s="171" t="s">
        <v>147</v>
      </c>
      <c r="AU1677" s="171" t="s">
        <v>145</v>
      </c>
      <c r="AV1677" s="14" t="s">
        <v>85</v>
      </c>
      <c r="AW1677" s="14" t="s">
        <v>33</v>
      </c>
      <c r="AX1677" s="14" t="s">
        <v>77</v>
      </c>
      <c r="AY1677" s="171" t="s">
        <v>136</v>
      </c>
    </row>
    <row r="1678" spans="2:65" s="12" customFormat="1" ht="11.25">
      <c r="B1678" s="145"/>
      <c r="D1678" s="146" t="s">
        <v>147</v>
      </c>
      <c r="E1678" s="147" t="s">
        <v>1</v>
      </c>
      <c r="F1678" s="148" t="s">
        <v>1654</v>
      </c>
      <c r="H1678" s="149">
        <v>17.079999999999998</v>
      </c>
      <c r="I1678" s="150"/>
      <c r="L1678" s="145"/>
      <c r="M1678" s="151"/>
      <c r="T1678" s="152"/>
      <c r="AT1678" s="147" t="s">
        <v>147</v>
      </c>
      <c r="AU1678" s="147" t="s">
        <v>145</v>
      </c>
      <c r="AV1678" s="12" t="s">
        <v>145</v>
      </c>
      <c r="AW1678" s="12" t="s">
        <v>33</v>
      </c>
      <c r="AX1678" s="12" t="s">
        <v>77</v>
      </c>
      <c r="AY1678" s="147" t="s">
        <v>136</v>
      </c>
    </row>
    <row r="1679" spans="2:65" s="14" customFormat="1" ht="11.25">
      <c r="B1679" s="170"/>
      <c r="D1679" s="146" t="s">
        <v>147</v>
      </c>
      <c r="E1679" s="171" t="s">
        <v>1</v>
      </c>
      <c r="F1679" s="172" t="s">
        <v>208</v>
      </c>
      <c r="H1679" s="171" t="s">
        <v>1</v>
      </c>
      <c r="I1679" s="173"/>
      <c r="L1679" s="170"/>
      <c r="M1679" s="174"/>
      <c r="T1679" s="175"/>
      <c r="AT1679" s="171" t="s">
        <v>147</v>
      </c>
      <c r="AU1679" s="171" t="s">
        <v>145</v>
      </c>
      <c r="AV1679" s="14" t="s">
        <v>85</v>
      </c>
      <c r="AW1679" s="14" t="s">
        <v>33</v>
      </c>
      <c r="AX1679" s="14" t="s">
        <v>77</v>
      </c>
      <c r="AY1679" s="171" t="s">
        <v>136</v>
      </c>
    </row>
    <row r="1680" spans="2:65" s="12" customFormat="1" ht="11.25">
      <c r="B1680" s="145"/>
      <c r="D1680" s="146" t="s">
        <v>147</v>
      </c>
      <c r="E1680" s="147" t="s">
        <v>1</v>
      </c>
      <c r="F1680" s="148" t="s">
        <v>1655</v>
      </c>
      <c r="H1680" s="149">
        <v>32.340000000000003</v>
      </c>
      <c r="I1680" s="150"/>
      <c r="L1680" s="145"/>
      <c r="M1680" s="151"/>
      <c r="T1680" s="152"/>
      <c r="AT1680" s="147" t="s">
        <v>147</v>
      </c>
      <c r="AU1680" s="147" t="s">
        <v>145</v>
      </c>
      <c r="AV1680" s="12" t="s">
        <v>145</v>
      </c>
      <c r="AW1680" s="12" t="s">
        <v>33</v>
      </c>
      <c r="AX1680" s="12" t="s">
        <v>77</v>
      </c>
      <c r="AY1680" s="147" t="s">
        <v>136</v>
      </c>
    </row>
    <row r="1681" spans="2:65" s="15" customFormat="1" ht="11.25">
      <c r="B1681" s="176"/>
      <c r="D1681" s="146" t="s">
        <v>147</v>
      </c>
      <c r="E1681" s="177" t="s">
        <v>1</v>
      </c>
      <c r="F1681" s="178" t="s">
        <v>167</v>
      </c>
      <c r="H1681" s="179">
        <v>66.650000000000006</v>
      </c>
      <c r="I1681" s="180"/>
      <c r="L1681" s="176"/>
      <c r="M1681" s="181"/>
      <c r="T1681" s="182"/>
      <c r="AT1681" s="177" t="s">
        <v>147</v>
      </c>
      <c r="AU1681" s="177" t="s">
        <v>145</v>
      </c>
      <c r="AV1681" s="15" t="s">
        <v>137</v>
      </c>
      <c r="AW1681" s="15" t="s">
        <v>33</v>
      </c>
      <c r="AX1681" s="15" t="s">
        <v>77</v>
      </c>
      <c r="AY1681" s="177" t="s">
        <v>136</v>
      </c>
    </row>
    <row r="1682" spans="2:65" s="13" customFormat="1" ht="11.25">
      <c r="B1682" s="153"/>
      <c r="D1682" s="146" t="s">
        <v>147</v>
      </c>
      <c r="E1682" s="154" t="s">
        <v>1</v>
      </c>
      <c r="F1682" s="155" t="s">
        <v>150</v>
      </c>
      <c r="H1682" s="156">
        <v>190.75</v>
      </c>
      <c r="I1682" s="157"/>
      <c r="L1682" s="153"/>
      <c r="M1682" s="158"/>
      <c r="T1682" s="159"/>
      <c r="AT1682" s="154" t="s">
        <v>147</v>
      </c>
      <c r="AU1682" s="154" t="s">
        <v>145</v>
      </c>
      <c r="AV1682" s="13" t="s">
        <v>144</v>
      </c>
      <c r="AW1682" s="13" t="s">
        <v>33</v>
      </c>
      <c r="AX1682" s="13" t="s">
        <v>85</v>
      </c>
      <c r="AY1682" s="154" t="s">
        <v>136</v>
      </c>
    </row>
    <row r="1683" spans="2:65" s="1" customFormat="1" ht="16.5" customHeight="1">
      <c r="B1683" s="32"/>
      <c r="C1683" s="160" t="s">
        <v>1656</v>
      </c>
      <c r="D1683" s="160" t="s">
        <v>151</v>
      </c>
      <c r="E1683" s="161" t="s">
        <v>1657</v>
      </c>
      <c r="F1683" s="162" t="s">
        <v>1658</v>
      </c>
      <c r="G1683" s="163" t="s">
        <v>175</v>
      </c>
      <c r="H1683" s="164">
        <v>200.28800000000001</v>
      </c>
      <c r="I1683" s="165"/>
      <c r="J1683" s="166">
        <f>ROUND(I1683*H1683,2)</f>
        <v>0</v>
      </c>
      <c r="K1683" s="162" t="s">
        <v>143</v>
      </c>
      <c r="L1683" s="167"/>
      <c r="M1683" s="168" t="s">
        <v>1</v>
      </c>
      <c r="N1683" s="169" t="s">
        <v>43</v>
      </c>
      <c r="P1683" s="141">
        <f>O1683*H1683</f>
        <v>0</v>
      </c>
      <c r="Q1683" s="141">
        <v>1.0000000000000001E-5</v>
      </c>
      <c r="R1683" s="141">
        <f>Q1683*H1683</f>
        <v>2.0028800000000003E-3</v>
      </c>
      <c r="S1683" s="141">
        <v>0</v>
      </c>
      <c r="T1683" s="142">
        <f>S1683*H1683</f>
        <v>0</v>
      </c>
      <c r="AR1683" s="143" t="s">
        <v>473</v>
      </c>
      <c r="AT1683" s="143" t="s">
        <v>151</v>
      </c>
      <c r="AU1683" s="143" t="s">
        <v>145</v>
      </c>
      <c r="AY1683" s="17" t="s">
        <v>136</v>
      </c>
      <c r="BE1683" s="144">
        <f>IF(N1683="základní",J1683,0)</f>
        <v>0</v>
      </c>
      <c r="BF1683" s="144">
        <f>IF(N1683="snížená",J1683,0)</f>
        <v>0</v>
      </c>
      <c r="BG1683" s="144">
        <f>IF(N1683="zákl. přenesená",J1683,0)</f>
        <v>0</v>
      </c>
      <c r="BH1683" s="144">
        <f>IF(N1683="sníž. přenesená",J1683,0)</f>
        <v>0</v>
      </c>
      <c r="BI1683" s="144">
        <f>IF(N1683="nulová",J1683,0)</f>
        <v>0</v>
      </c>
      <c r="BJ1683" s="17" t="s">
        <v>145</v>
      </c>
      <c r="BK1683" s="144">
        <f>ROUND(I1683*H1683,2)</f>
        <v>0</v>
      </c>
      <c r="BL1683" s="17" t="s">
        <v>283</v>
      </c>
      <c r="BM1683" s="143" t="s">
        <v>1659</v>
      </c>
    </row>
    <row r="1684" spans="2:65" s="12" customFormat="1" ht="11.25">
      <c r="B1684" s="145"/>
      <c r="D1684" s="146" t="s">
        <v>147</v>
      </c>
      <c r="F1684" s="148" t="s">
        <v>1660</v>
      </c>
      <c r="H1684" s="149">
        <v>200.28800000000001</v>
      </c>
      <c r="I1684" s="150"/>
      <c r="L1684" s="145"/>
      <c r="M1684" s="151"/>
      <c r="T1684" s="152"/>
      <c r="AT1684" s="147" t="s">
        <v>147</v>
      </c>
      <c r="AU1684" s="147" t="s">
        <v>145</v>
      </c>
      <c r="AV1684" s="12" t="s">
        <v>145</v>
      </c>
      <c r="AW1684" s="12" t="s">
        <v>4</v>
      </c>
      <c r="AX1684" s="12" t="s">
        <v>85</v>
      </c>
      <c r="AY1684" s="147" t="s">
        <v>136</v>
      </c>
    </row>
    <row r="1685" spans="2:65" s="1" customFormat="1" ht="24.2" customHeight="1">
      <c r="B1685" s="32"/>
      <c r="C1685" s="132" t="s">
        <v>1661</v>
      </c>
      <c r="D1685" s="132" t="s">
        <v>139</v>
      </c>
      <c r="E1685" s="133" t="s">
        <v>1662</v>
      </c>
      <c r="F1685" s="134" t="s">
        <v>1663</v>
      </c>
      <c r="G1685" s="135" t="s">
        <v>175</v>
      </c>
      <c r="H1685" s="136">
        <v>33.497</v>
      </c>
      <c r="I1685" s="137"/>
      <c r="J1685" s="138">
        <f>ROUND(I1685*H1685,2)</f>
        <v>0</v>
      </c>
      <c r="K1685" s="134" t="s">
        <v>143</v>
      </c>
      <c r="L1685" s="32"/>
      <c r="M1685" s="139" t="s">
        <v>1</v>
      </c>
      <c r="N1685" s="140" t="s">
        <v>43</v>
      </c>
      <c r="P1685" s="141">
        <f>O1685*H1685</f>
        <v>0</v>
      </c>
      <c r="Q1685" s="141">
        <v>2.1000000000000001E-4</v>
      </c>
      <c r="R1685" s="141">
        <f>Q1685*H1685</f>
        <v>7.0343699999999999E-3</v>
      </c>
      <c r="S1685" s="141">
        <v>0</v>
      </c>
      <c r="T1685" s="142">
        <f>S1685*H1685</f>
        <v>0</v>
      </c>
      <c r="AR1685" s="143" t="s">
        <v>283</v>
      </c>
      <c r="AT1685" s="143" t="s">
        <v>139</v>
      </c>
      <c r="AU1685" s="143" t="s">
        <v>145</v>
      </c>
      <c r="AY1685" s="17" t="s">
        <v>136</v>
      </c>
      <c r="BE1685" s="144">
        <f>IF(N1685="základní",J1685,0)</f>
        <v>0</v>
      </c>
      <c r="BF1685" s="144">
        <f>IF(N1685="snížená",J1685,0)</f>
        <v>0</v>
      </c>
      <c r="BG1685" s="144">
        <f>IF(N1685="zákl. přenesená",J1685,0)</f>
        <v>0</v>
      </c>
      <c r="BH1685" s="144">
        <f>IF(N1685="sníž. přenesená",J1685,0)</f>
        <v>0</v>
      </c>
      <c r="BI1685" s="144">
        <f>IF(N1685="nulová",J1685,0)</f>
        <v>0</v>
      </c>
      <c r="BJ1685" s="17" t="s">
        <v>145</v>
      </c>
      <c r="BK1685" s="144">
        <f>ROUND(I1685*H1685,2)</f>
        <v>0</v>
      </c>
      <c r="BL1685" s="17" t="s">
        <v>283</v>
      </c>
      <c r="BM1685" s="143" t="s">
        <v>1664</v>
      </c>
    </row>
    <row r="1686" spans="2:65" s="14" customFormat="1" ht="11.25">
      <c r="B1686" s="170"/>
      <c r="D1686" s="146" t="s">
        <v>147</v>
      </c>
      <c r="E1686" s="171" t="s">
        <v>1</v>
      </c>
      <c r="F1686" s="172" t="s">
        <v>1665</v>
      </c>
      <c r="H1686" s="171" t="s">
        <v>1</v>
      </c>
      <c r="I1686" s="173"/>
      <c r="L1686" s="170"/>
      <c r="M1686" s="174"/>
      <c r="T1686" s="175"/>
      <c r="AT1686" s="171" t="s">
        <v>147</v>
      </c>
      <c r="AU1686" s="171" t="s">
        <v>145</v>
      </c>
      <c r="AV1686" s="14" t="s">
        <v>85</v>
      </c>
      <c r="AW1686" s="14" t="s">
        <v>33</v>
      </c>
      <c r="AX1686" s="14" t="s">
        <v>77</v>
      </c>
      <c r="AY1686" s="171" t="s">
        <v>136</v>
      </c>
    </row>
    <row r="1687" spans="2:65" s="12" customFormat="1" ht="11.25">
      <c r="B1687" s="145"/>
      <c r="D1687" s="146" t="s">
        <v>147</v>
      </c>
      <c r="E1687" s="147" t="s">
        <v>1</v>
      </c>
      <c r="F1687" s="148" t="s">
        <v>1666</v>
      </c>
      <c r="H1687" s="149">
        <v>1.92</v>
      </c>
      <c r="I1687" s="150"/>
      <c r="L1687" s="145"/>
      <c r="M1687" s="151"/>
      <c r="T1687" s="152"/>
      <c r="AT1687" s="147" t="s">
        <v>147</v>
      </c>
      <c r="AU1687" s="147" t="s">
        <v>145</v>
      </c>
      <c r="AV1687" s="12" t="s">
        <v>145</v>
      </c>
      <c r="AW1687" s="12" t="s">
        <v>33</v>
      </c>
      <c r="AX1687" s="12" t="s">
        <v>77</v>
      </c>
      <c r="AY1687" s="147" t="s">
        <v>136</v>
      </c>
    </row>
    <row r="1688" spans="2:65" s="14" customFormat="1" ht="11.25">
      <c r="B1688" s="170"/>
      <c r="D1688" s="146" t="s">
        <v>147</v>
      </c>
      <c r="E1688" s="171" t="s">
        <v>1</v>
      </c>
      <c r="F1688" s="172" t="s">
        <v>191</v>
      </c>
      <c r="H1688" s="171" t="s">
        <v>1</v>
      </c>
      <c r="I1688" s="173"/>
      <c r="L1688" s="170"/>
      <c r="M1688" s="174"/>
      <c r="T1688" s="175"/>
      <c r="AT1688" s="171" t="s">
        <v>147</v>
      </c>
      <c r="AU1688" s="171" t="s">
        <v>145</v>
      </c>
      <c r="AV1688" s="14" t="s">
        <v>85</v>
      </c>
      <c r="AW1688" s="14" t="s">
        <v>33</v>
      </c>
      <c r="AX1688" s="14" t="s">
        <v>77</v>
      </c>
      <c r="AY1688" s="171" t="s">
        <v>136</v>
      </c>
    </row>
    <row r="1689" spans="2:65" s="12" customFormat="1" ht="11.25">
      <c r="B1689" s="145"/>
      <c r="D1689" s="146" t="s">
        <v>147</v>
      </c>
      <c r="E1689" s="147" t="s">
        <v>1</v>
      </c>
      <c r="F1689" s="148" t="s">
        <v>1667</v>
      </c>
      <c r="H1689" s="149">
        <v>7.3810000000000002</v>
      </c>
      <c r="I1689" s="150"/>
      <c r="L1689" s="145"/>
      <c r="M1689" s="151"/>
      <c r="T1689" s="152"/>
      <c r="AT1689" s="147" t="s">
        <v>147</v>
      </c>
      <c r="AU1689" s="147" t="s">
        <v>145</v>
      </c>
      <c r="AV1689" s="12" t="s">
        <v>145</v>
      </c>
      <c r="AW1689" s="12" t="s">
        <v>33</v>
      </c>
      <c r="AX1689" s="12" t="s">
        <v>77</v>
      </c>
      <c r="AY1689" s="147" t="s">
        <v>136</v>
      </c>
    </row>
    <row r="1690" spans="2:65" s="14" customFormat="1" ht="11.25">
      <c r="B1690" s="170"/>
      <c r="D1690" s="146" t="s">
        <v>147</v>
      </c>
      <c r="E1690" s="171" t="s">
        <v>1</v>
      </c>
      <c r="F1690" s="172" t="s">
        <v>227</v>
      </c>
      <c r="H1690" s="171" t="s">
        <v>1</v>
      </c>
      <c r="I1690" s="173"/>
      <c r="L1690" s="170"/>
      <c r="M1690" s="174"/>
      <c r="T1690" s="175"/>
      <c r="AT1690" s="171" t="s">
        <v>147</v>
      </c>
      <c r="AU1690" s="171" t="s">
        <v>145</v>
      </c>
      <c r="AV1690" s="14" t="s">
        <v>85</v>
      </c>
      <c r="AW1690" s="14" t="s">
        <v>33</v>
      </c>
      <c r="AX1690" s="14" t="s">
        <v>77</v>
      </c>
      <c r="AY1690" s="171" t="s">
        <v>136</v>
      </c>
    </row>
    <row r="1691" spans="2:65" s="12" customFormat="1" ht="11.25">
      <c r="B1691" s="145"/>
      <c r="D1691" s="146" t="s">
        <v>147</v>
      </c>
      <c r="E1691" s="147" t="s">
        <v>1</v>
      </c>
      <c r="F1691" s="148" t="s">
        <v>1668</v>
      </c>
      <c r="H1691" s="149">
        <v>3.77</v>
      </c>
      <c r="I1691" s="150"/>
      <c r="L1691" s="145"/>
      <c r="M1691" s="151"/>
      <c r="T1691" s="152"/>
      <c r="AT1691" s="147" t="s">
        <v>147</v>
      </c>
      <c r="AU1691" s="147" t="s">
        <v>145</v>
      </c>
      <c r="AV1691" s="12" t="s">
        <v>145</v>
      </c>
      <c r="AW1691" s="12" t="s">
        <v>33</v>
      </c>
      <c r="AX1691" s="12" t="s">
        <v>77</v>
      </c>
      <c r="AY1691" s="147" t="s">
        <v>136</v>
      </c>
    </row>
    <row r="1692" spans="2:65" s="14" customFormat="1" ht="11.25">
      <c r="B1692" s="170"/>
      <c r="D1692" s="146" t="s">
        <v>147</v>
      </c>
      <c r="E1692" s="171" t="s">
        <v>1</v>
      </c>
      <c r="F1692" s="172" t="s">
        <v>206</v>
      </c>
      <c r="H1692" s="171" t="s">
        <v>1</v>
      </c>
      <c r="I1692" s="173"/>
      <c r="L1692" s="170"/>
      <c r="M1692" s="174"/>
      <c r="T1692" s="175"/>
      <c r="AT1692" s="171" t="s">
        <v>147</v>
      </c>
      <c r="AU1692" s="171" t="s">
        <v>145</v>
      </c>
      <c r="AV1692" s="14" t="s">
        <v>85</v>
      </c>
      <c r="AW1692" s="14" t="s">
        <v>33</v>
      </c>
      <c r="AX1692" s="14" t="s">
        <v>77</v>
      </c>
      <c r="AY1692" s="171" t="s">
        <v>136</v>
      </c>
    </row>
    <row r="1693" spans="2:65" s="12" customFormat="1" ht="11.25">
      <c r="B1693" s="145"/>
      <c r="D1693" s="146" t="s">
        <v>147</v>
      </c>
      <c r="E1693" s="147" t="s">
        <v>1</v>
      </c>
      <c r="F1693" s="148" t="s">
        <v>1669</v>
      </c>
      <c r="H1693" s="149">
        <v>4.78</v>
      </c>
      <c r="I1693" s="150"/>
      <c r="L1693" s="145"/>
      <c r="M1693" s="151"/>
      <c r="T1693" s="152"/>
      <c r="AT1693" s="147" t="s">
        <v>147</v>
      </c>
      <c r="AU1693" s="147" t="s">
        <v>145</v>
      </c>
      <c r="AV1693" s="12" t="s">
        <v>145</v>
      </c>
      <c r="AW1693" s="12" t="s">
        <v>33</v>
      </c>
      <c r="AX1693" s="12" t="s">
        <v>77</v>
      </c>
      <c r="AY1693" s="147" t="s">
        <v>136</v>
      </c>
    </row>
    <row r="1694" spans="2:65" s="15" customFormat="1" ht="11.25">
      <c r="B1694" s="176"/>
      <c r="D1694" s="146" t="s">
        <v>147</v>
      </c>
      <c r="E1694" s="177" t="s">
        <v>1</v>
      </c>
      <c r="F1694" s="178" t="s">
        <v>167</v>
      </c>
      <c r="H1694" s="179">
        <v>17.850999999999999</v>
      </c>
      <c r="I1694" s="180"/>
      <c r="L1694" s="176"/>
      <c r="M1694" s="181"/>
      <c r="T1694" s="182"/>
      <c r="AT1694" s="177" t="s">
        <v>147</v>
      </c>
      <c r="AU1694" s="177" t="s">
        <v>145</v>
      </c>
      <c r="AV1694" s="15" t="s">
        <v>137</v>
      </c>
      <c r="AW1694" s="15" t="s">
        <v>33</v>
      </c>
      <c r="AX1694" s="15" t="s">
        <v>77</v>
      </c>
      <c r="AY1694" s="177" t="s">
        <v>136</v>
      </c>
    </row>
    <row r="1695" spans="2:65" s="14" customFormat="1" ht="11.25">
      <c r="B1695" s="170"/>
      <c r="D1695" s="146" t="s">
        <v>147</v>
      </c>
      <c r="E1695" s="171" t="s">
        <v>1</v>
      </c>
      <c r="F1695" s="172" t="s">
        <v>1064</v>
      </c>
      <c r="H1695" s="171" t="s">
        <v>1</v>
      </c>
      <c r="I1695" s="173"/>
      <c r="L1695" s="170"/>
      <c r="M1695" s="174"/>
      <c r="T1695" s="175"/>
      <c r="AT1695" s="171" t="s">
        <v>147</v>
      </c>
      <c r="AU1695" s="171" t="s">
        <v>145</v>
      </c>
      <c r="AV1695" s="14" t="s">
        <v>85</v>
      </c>
      <c r="AW1695" s="14" t="s">
        <v>33</v>
      </c>
      <c r="AX1695" s="14" t="s">
        <v>77</v>
      </c>
      <c r="AY1695" s="171" t="s">
        <v>136</v>
      </c>
    </row>
    <row r="1696" spans="2:65" s="12" customFormat="1" ht="11.25">
      <c r="B1696" s="145"/>
      <c r="D1696" s="146" t="s">
        <v>147</v>
      </c>
      <c r="E1696" s="147" t="s">
        <v>1</v>
      </c>
      <c r="F1696" s="148" t="s">
        <v>1670</v>
      </c>
      <c r="H1696" s="149">
        <v>2.66</v>
      </c>
      <c r="I1696" s="150"/>
      <c r="L1696" s="145"/>
      <c r="M1696" s="151"/>
      <c r="T1696" s="152"/>
      <c r="AT1696" s="147" t="s">
        <v>147</v>
      </c>
      <c r="AU1696" s="147" t="s">
        <v>145</v>
      </c>
      <c r="AV1696" s="12" t="s">
        <v>145</v>
      </c>
      <c r="AW1696" s="12" t="s">
        <v>33</v>
      </c>
      <c r="AX1696" s="12" t="s">
        <v>77</v>
      </c>
      <c r="AY1696" s="147" t="s">
        <v>136</v>
      </c>
    </row>
    <row r="1697" spans="2:65" s="14" customFormat="1" ht="11.25">
      <c r="B1697" s="170"/>
      <c r="D1697" s="146" t="s">
        <v>147</v>
      </c>
      <c r="E1697" s="171" t="s">
        <v>1</v>
      </c>
      <c r="F1697" s="172" t="s">
        <v>1653</v>
      </c>
      <c r="H1697" s="171" t="s">
        <v>1</v>
      </c>
      <c r="I1697" s="173"/>
      <c r="L1697" s="170"/>
      <c r="M1697" s="174"/>
      <c r="T1697" s="175"/>
      <c r="AT1697" s="171" t="s">
        <v>147</v>
      </c>
      <c r="AU1697" s="171" t="s">
        <v>145</v>
      </c>
      <c r="AV1697" s="14" t="s">
        <v>85</v>
      </c>
      <c r="AW1697" s="14" t="s">
        <v>33</v>
      </c>
      <c r="AX1697" s="14" t="s">
        <v>77</v>
      </c>
      <c r="AY1697" s="171" t="s">
        <v>136</v>
      </c>
    </row>
    <row r="1698" spans="2:65" s="12" customFormat="1" ht="11.25">
      <c r="B1698" s="145"/>
      <c r="D1698" s="146" t="s">
        <v>147</v>
      </c>
      <c r="E1698" s="147" t="s">
        <v>1</v>
      </c>
      <c r="F1698" s="148" t="s">
        <v>1671</v>
      </c>
      <c r="H1698" s="149">
        <v>6.6660000000000004</v>
      </c>
      <c r="I1698" s="150"/>
      <c r="L1698" s="145"/>
      <c r="M1698" s="151"/>
      <c r="T1698" s="152"/>
      <c r="AT1698" s="147" t="s">
        <v>147</v>
      </c>
      <c r="AU1698" s="147" t="s">
        <v>145</v>
      </c>
      <c r="AV1698" s="12" t="s">
        <v>145</v>
      </c>
      <c r="AW1698" s="12" t="s">
        <v>33</v>
      </c>
      <c r="AX1698" s="12" t="s">
        <v>77</v>
      </c>
      <c r="AY1698" s="147" t="s">
        <v>136</v>
      </c>
    </row>
    <row r="1699" spans="2:65" s="12" customFormat="1" ht="11.25">
      <c r="B1699" s="145"/>
      <c r="D1699" s="146" t="s">
        <v>147</v>
      </c>
      <c r="E1699" s="147" t="s">
        <v>1</v>
      </c>
      <c r="F1699" s="148" t="s">
        <v>1672</v>
      </c>
      <c r="H1699" s="149">
        <v>3.74</v>
      </c>
      <c r="I1699" s="150"/>
      <c r="L1699" s="145"/>
      <c r="M1699" s="151"/>
      <c r="T1699" s="152"/>
      <c r="AT1699" s="147" t="s">
        <v>147</v>
      </c>
      <c r="AU1699" s="147" t="s">
        <v>145</v>
      </c>
      <c r="AV1699" s="12" t="s">
        <v>145</v>
      </c>
      <c r="AW1699" s="12" t="s">
        <v>33</v>
      </c>
      <c r="AX1699" s="12" t="s">
        <v>77</v>
      </c>
      <c r="AY1699" s="147" t="s">
        <v>136</v>
      </c>
    </row>
    <row r="1700" spans="2:65" s="12" customFormat="1" ht="11.25">
      <c r="B1700" s="145"/>
      <c r="D1700" s="146" t="s">
        <v>147</v>
      </c>
      <c r="E1700" s="147" t="s">
        <v>1</v>
      </c>
      <c r="F1700" s="148" t="s">
        <v>1673</v>
      </c>
      <c r="H1700" s="149">
        <v>2.58</v>
      </c>
      <c r="I1700" s="150"/>
      <c r="L1700" s="145"/>
      <c r="M1700" s="151"/>
      <c r="T1700" s="152"/>
      <c r="AT1700" s="147" t="s">
        <v>147</v>
      </c>
      <c r="AU1700" s="147" t="s">
        <v>145</v>
      </c>
      <c r="AV1700" s="12" t="s">
        <v>145</v>
      </c>
      <c r="AW1700" s="12" t="s">
        <v>33</v>
      </c>
      <c r="AX1700" s="12" t="s">
        <v>77</v>
      </c>
      <c r="AY1700" s="147" t="s">
        <v>136</v>
      </c>
    </row>
    <row r="1701" spans="2:65" s="15" customFormat="1" ht="11.25">
      <c r="B1701" s="176"/>
      <c r="D1701" s="146" t="s">
        <v>147</v>
      </c>
      <c r="E1701" s="177" t="s">
        <v>1</v>
      </c>
      <c r="F1701" s="178" t="s">
        <v>167</v>
      </c>
      <c r="H1701" s="179">
        <v>15.646000000000001</v>
      </c>
      <c r="I1701" s="180"/>
      <c r="L1701" s="176"/>
      <c r="M1701" s="181"/>
      <c r="T1701" s="182"/>
      <c r="AT1701" s="177" t="s">
        <v>147</v>
      </c>
      <c r="AU1701" s="177" t="s">
        <v>145</v>
      </c>
      <c r="AV1701" s="15" t="s">
        <v>137</v>
      </c>
      <c r="AW1701" s="15" t="s">
        <v>33</v>
      </c>
      <c r="AX1701" s="15" t="s">
        <v>77</v>
      </c>
      <c r="AY1701" s="177" t="s">
        <v>136</v>
      </c>
    </row>
    <row r="1702" spans="2:65" s="13" customFormat="1" ht="11.25">
      <c r="B1702" s="153"/>
      <c r="D1702" s="146" t="s">
        <v>147</v>
      </c>
      <c r="E1702" s="154" t="s">
        <v>1</v>
      </c>
      <c r="F1702" s="155" t="s">
        <v>150</v>
      </c>
      <c r="H1702" s="156">
        <v>33.497</v>
      </c>
      <c r="I1702" s="157"/>
      <c r="L1702" s="153"/>
      <c r="M1702" s="158"/>
      <c r="T1702" s="159"/>
      <c r="AT1702" s="154" t="s">
        <v>147</v>
      </c>
      <c r="AU1702" s="154" t="s">
        <v>145</v>
      </c>
      <c r="AV1702" s="13" t="s">
        <v>144</v>
      </c>
      <c r="AW1702" s="13" t="s">
        <v>33</v>
      </c>
      <c r="AX1702" s="13" t="s">
        <v>85</v>
      </c>
      <c r="AY1702" s="154" t="s">
        <v>136</v>
      </c>
    </row>
    <row r="1703" spans="2:65" s="1" customFormat="1" ht="24.2" customHeight="1">
      <c r="B1703" s="32"/>
      <c r="C1703" s="132" t="s">
        <v>1674</v>
      </c>
      <c r="D1703" s="132" t="s">
        <v>139</v>
      </c>
      <c r="E1703" s="133" t="s">
        <v>1675</v>
      </c>
      <c r="F1703" s="134" t="s">
        <v>1676</v>
      </c>
      <c r="G1703" s="135" t="s">
        <v>175</v>
      </c>
      <c r="H1703" s="136">
        <v>414.45499999999998</v>
      </c>
      <c r="I1703" s="137"/>
      <c r="J1703" s="138">
        <f>ROUND(I1703*H1703,2)</f>
        <v>0</v>
      </c>
      <c r="K1703" s="134" t="s">
        <v>143</v>
      </c>
      <c r="L1703" s="32"/>
      <c r="M1703" s="139" t="s">
        <v>1</v>
      </c>
      <c r="N1703" s="140" t="s">
        <v>43</v>
      </c>
      <c r="P1703" s="141">
        <f>O1703*H1703</f>
        <v>0</v>
      </c>
      <c r="Q1703" s="141">
        <v>2.9E-4</v>
      </c>
      <c r="R1703" s="141">
        <f>Q1703*H1703</f>
        <v>0.12019194999999999</v>
      </c>
      <c r="S1703" s="141">
        <v>0</v>
      </c>
      <c r="T1703" s="142">
        <f>S1703*H1703</f>
        <v>0</v>
      </c>
      <c r="AR1703" s="143" t="s">
        <v>283</v>
      </c>
      <c r="AT1703" s="143" t="s">
        <v>139</v>
      </c>
      <c r="AU1703" s="143" t="s">
        <v>145</v>
      </c>
      <c r="AY1703" s="17" t="s">
        <v>136</v>
      </c>
      <c r="BE1703" s="144">
        <f>IF(N1703="základní",J1703,0)</f>
        <v>0</v>
      </c>
      <c r="BF1703" s="144">
        <f>IF(N1703="snížená",J1703,0)</f>
        <v>0</v>
      </c>
      <c r="BG1703" s="144">
        <f>IF(N1703="zákl. přenesená",J1703,0)</f>
        <v>0</v>
      </c>
      <c r="BH1703" s="144">
        <f>IF(N1703="sníž. přenesená",J1703,0)</f>
        <v>0</v>
      </c>
      <c r="BI1703" s="144">
        <f>IF(N1703="nulová",J1703,0)</f>
        <v>0</v>
      </c>
      <c r="BJ1703" s="17" t="s">
        <v>145</v>
      </c>
      <c r="BK1703" s="144">
        <f>ROUND(I1703*H1703,2)</f>
        <v>0</v>
      </c>
      <c r="BL1703" s="17" t="s">
        <v>283</v>
      </c>
      <c r="BM1703" s="143" t="s">
        <v>1677</v>
      </c>
    </row>
    <row r="1704" spans="2:65" s="14" customFormat="1" ht="11.25">
      <c r="B1704" s="170"/>
      <c r="D1704" s="146" t="s">
        <v>147</v>
      </c>
      <c r="E1704" s="171" t="s">
        <v>1</v>
      </c>
      <c r="F1704" s="172" t="s">
        <v>1678</v>
      </c>
      <c r="H1704" s="171" t="s">
        <v>1</v>
      </c>
      <c r="I1704" s="173"/>
      <c r="L1704" s="170"/>
      <c r="M1704" s="174"/>
      <c r="T1704" s="175"/>
      <c r="AT1704" s="171" t="s">
        <v>147</v>
      </c>
      <c r="AU1704" s="171" t="s">
        <v>145</v>
      </c>
      <c r="AV1704" s="14" t="s">
        <v>85</v>
      </c>
      <c r="AW1704" s="14" t="s">
        <v>33</v>
      </c>
      <c r="AX1704" s="14" t="s">
        <v>77</v>
      </c>
      <c r="AY1704" s="171" t="s">
        <v>136</v>
      </c>
    </row>
    <row r="1705" spans="2:65" s="12" customFormat="1" ht="11.25">
      <c r="B1705" s="145"/>
      <c r="D1705" s="146" t="s">
        <v>147</v>
      </c>
      <c r="E1705" s="147" t="s">
        <v>1</v>
      </c>
      <c r="F1705" s="148" t="s">
        <v>1679</v>
      </c>
      <c r="H1705" s="149">
        <v>34.634999999999998</v>
      </c>
      <c r="I1705" s="150"/>
      <c r="L1705" s="145"/>
      <c r="M1705" s="151"/>
      <c r="T1705" s="152"/>
      <c r="AT1705" s="147" t="s">
        <v>147</v>
      </c>
      <c r="AU1705" s="147" t="s">
        <v>145</v>
      </c>
      <c r="AV1705" s="12" t="s">
        <v>145</v>
      </c>
      <c r="AW1705" s="12" t="s">
        <v>33</v>
      </c>
      <c r="AX1705" s="12" t="s">
        <v>77</v>
      </c>
      <c r="AY1705" s="147" t="s">
        <v>136</v>
      </c>
    </row>
    <row r="1706" spans="2:65" s="12" customFormat="1" ht="11.25">
      <c r="B1706" s="145"/>
      <c r="D1706" s="146" t="s">
        <v>147</v>
      </c>
      <c r="E1706" s="147" t="s">
        <v>1</v>
      </c>
      <c r="F1706" s="148" t="s">
        <v>1680</v>
      </c>
      <c r="H1706" s="149">
        <v>-3.6659999999999999</v>
      </c>
      <c r="I1706" s="150"/>
      <c r="L1706" s="145"/>
      <c r="M1706" s="151"/>
      <c r="T1706" s="152"/>
      <c r="AT1706" s="147" t="s">
        <v>147</v>
      </c>
      <c r="AU1706" s="147" t="s">
        <v>145</v>
      </c>
      <c r="AV1706" s="12" t="s">
        <v>145</v>
      </c>
      <c r="AW1706" s="12" t="s">
        <v>33</v>
      </c>
      <c r="AX1706" s="12" t="s">
        <v>77</v>
      </c>
      <c r="AY1706" s="147" t="s">
        <v>136</v>
      </c>
    </row>
    <row r="1707" spans="2:65" s="12" customFormat="1" ht="11.25">
      <c r="B1707" s="145"/>
      <c r="D1707" s="146" t="s">
        <v>147</v>
      </c>
      <c r="E1707" s="147" t="s">
        <v>1</v>
      </c>
      <c r="F1707" s="148" t="s">
        <v>1681</v>
      </c>
      <c r="H1707" s="149">
        <v>2.78</v>
      </c>
      <c r="I1707" s="150"/>
      <c r="L1707" s="145"/>
      <c r="M1707" s="151"/>
      <c r="T1707" s="152"/>
      <c r="AT1707" s="147" t="s">
        <v>147</v>
      </c>
      <c r="AU1707" s="147" t="s">
        <v>145</v>
      </c>
      <c r="AV1707" s="12" t="s">
        <v>145</v>
      </c>
      <c r="AW1707" s="12" t="s">
        <v>33</v>
      </c>
      <c r="AX1707" s="12" t="s">
        <v>77</v>
      </c>
      <c r="AY1707" s="147" t="s">
        <v>136</v>
      </c>
    </row>
    <row r="1708" spans="2:65" s="12" customFormat="1" ht="11.25">
      <c r="B1708" s="145"/>
      <c r="D1708" s="146" t="s">
        <v>147</v>
      </c>
      <c r="E1708" s="147" t="s">
        <v>1</v>
      </c>
      <c r="F1708" s="148" t="s">
        <v>1682</v>
      </c>
      <c r="H1708" s="149">
        <v>10</v>
      </c>
      <c r="I1708" s="150"/>
      <c r="L1708" s="145"/>
      <c r="M1708" s="151"/>
      <c r="T1708" s="152"/>
      <c r="AT1708" s="147" t="s">
        <v>147</v>
      </c>
      <c r="AU1708" s="147" t="s">
        <v>145</v>
      </c>
      <c r="AV1708" s="12" t="s">
        <v>145</v>
      </c>
      <c r="AW1708" s="12" t="s">
        <v>33</v>
      </c>
      <c r="AX1708" s="12" t="s">
        <v>77</v>
      </c>
      <c r="AY1708" s="147" t="s">
        <v>136</v>
      </c>
    </row>
    <row r="1709" spans="2:65" s="15" customFormat="1" ht="11.25">
      <c r="B1709" s="176"/>
      <c r="D1709" s="146" t="s">
        <v>147</v>
      </c>
      <c r="E1709" s="177" t="s">
        <v>1</v>
      </c>
      <c r="F1709" s="178" t="s">
        <v>167</v>
      </c>
      <c r="H1709" s="179">
        <v>43.749000000000002</v>
      </c>
      <c r="I1709" s="180"/>
      <c r="L1709" s="176"/>
      <c r="M1709" s="181"/>
      <c r="T1709" s="182"/>
      <c r="AT1709" s="177" t="s">
        <v>147</v>
      </c>
      <c r="AU1709" s="177" t="s">
        <v>145</v>
      </c>
      <c r="AV1709" s="15" t="s">
        <v>137</v>
      </c>
      <c r="AW1709" s="15" t="s">
        <v>33</v>
      </c>
      <c r="AX1709" s="15" t="s">
        <v>77</v>
      </c>
      <c r="AY1709" s="177" t="s">
        <v>136</v>
      </c>
    </row>
    <row r="1710" spans="2:65" s="14" customFormat="1" ht="11.25">
      <c r="B1710" s="170"/>
      <c r="D1710" s="146" t="s">
        <v>147</v>
      </c>
      <c r="E1710" s="171" t="s">
        <v>1</v>
      </c>
      <c r="F1710" s="172" t="s">
        <v>1683</v>
      </c>
      <c r="H1710" s="171" t="s">
        <v>1</v>
      </c>
      <c r="I1710" s="173"/>
      <c r="L1710" s="170"/>
      <c r="M1710" s="174"/>
      <c r="T1710" s="175"/>
      <c r="AT1710" s="171" t="s">
        <v>147</v>
      </c>
      <c r="AU1710" s="171" t="s">
        <v>145</v>
      </c>
      <c r="AV1710" s="14" t="s">
        <v>85</v>
      </c>
      <c r="AW1710" s="14" t="s">
        <v>33</v>
      </c>
      <c r="AX1710" s="14" t="s">
        <v>77</v>
      </c>
      <c r="AY1710" s="171" t="s">
        <v>136</v>
      </c>
    </row>
    <row r="1711" spans="2:65" s="12" customFormat="1" ht="11.25">
      <c r="B1711" s="145"/>
      <c r="D1711" s="146" t="s">
        <v>147</v>
      </c>
      <c r="E1711" s="147" t="s">
        <v>1</v>
      </c>
      <c r="F1711" s="148" t="s">
        <v>1684</v>
      </c>
      <c r="H1711" s="149">
        <v>11.9</v>
      </c>
      <c r="I1711" s="150"/>
      <c r="L1711" s="145"/>
      <c r="M1711" s="151"/>
      <c r="T1711" s="152"/>
      <c r="AT1711" s="147" t="s">
        <v>147</v>
      </c>
      <c r="AU1711" s="147" t="s">
        <v>145</v>
      </c>
      <c r="AV1711" s="12" t="s">
        <v>145</v>
      </c>
      <c r="AW1711" s="12" t="s">
        <v>33</v>
      </c>
      <c r="AX1711" s="12" t="s">
        <v>77</v>
      </c>
      <c r="AY1711" s="147" t="s">
        <v>136</v>
      </c>
    </row>
    <row r="1712" spans="2:65" s="12" customFormat="1" ht="11.25">
      <c r="B1712" s="145"/>
      <c r="D1712" s="146" t="s">
        <v>147</v>
      </c>
      <c r="E1712" s="147" t="s">
        <v>1</v>
      </c>
      <c r="F1712" s="148" t="s">
        <v>1685</v>
      </c>
      <c r="H1712" s="149">
        <v>1.335</v>
      </c>
      <c r="I1712" s="150"/>
      <c r="L1712" s="145"/>
      <c r="M1712" s="151"/>
      <c r="T1712" s="152"/>
      <c r="AT1712" s="147" t="s">
        <v>147</v>
      </c>
      <c r="AU1712" s="147" t="s">
        <v>145</v>
      </c>
      <c r="AV1712" s="12" t="s">
        <v>145</v>
      </c>
      <c r="AW1712" s="12" t="s">
        <v>33</v>
      </c>
      <c r="AX1712" s="12" t="s">
        <v>77</v>
      </c>
      <c r="AY1712" s="147" t="s">
        <v>136</v>
      </c>
    </row>
    <row r="1713" spans="2:51" s="12" customFormat="1" ht="11.25">
      <c r="B1713" s="145"/>
      <c r="D1713" s="146" t="s">
        <v>147</v>
      </c>
      <c r="E1713" s="147" t="s">
        <v>1</v>
      </c>
      <c r="F1713" s="148" t="s">
        <v>1686</v>
      </c>
      <c r="H1713" s="149">
        <v>30.361999999999998</v>
      </c>
      <c r="I1713" s="150"/>
      <c r="L1713" s="145"/>
      <c r="M1713" s="151"/>
      <c r="T1713" s="152"/>
      <c r="AT1713" s="147" t="s">
        <v>147</v>
      </c>
      <c r="AU1713" s="147" t="s">
        <v>145</v>
      </c>
      <c r="AV1713" s="12" t="s">
        <v>145</v>
      </c>
      <c r="AW1713" s="12" t="s">
        <v>33</v>
      </c>
      <c r="AX1713" s="12" t="s">
        <v>77</v>
      </c>
      <c r="AY1713" s="147" t="s">
        <v>136</v>
      </c>
    </row>
    <row r="1714" spans="2:51" s="12" customFormat="1" ht="11.25">
      <c r="B1714" s="145"/>
      <c r="D1714" s="146" t="s">
        <v>147</v>
      </c>
      <c r="E1714" s="147" t="s">
        <v>1</v>
      </c>
      <c r="F1714" s="148" t="s">
        <v>1687</v>
      </c>
      <c r="H1714" s="149">
        <v>-3.6840000000000002</v>
      </c>
      <c r="I1714" s="150"/>
      <c r="L1714" s="145"/>
      <c r="M1714" s="151"/>
      <c r="T1714" s="152"/>
      <c r="AT1714" s="147" t="s">
        <v>147</v>
      </c>
      <c r="AU1714" s="147" t="s">
        <v>145</v>
      </c>
      <c r="AV1714" s="12" t="s">
        <v>145</v>
      </c>
      <c r="AW1714" s="12" t="s">
        <v>33</v>
      </c>
      <c r="AX1714" s="12" t="s">
        <v>77</v>
      </c>
      <c r="AY1714" s="147" t="s">
        <v>136</v>
      </c>
    </row>
    <row r="1715" spans="2:51" s="12" customFormat="1" ht="11.25">
      <c r="B1715" s="145"/>
      <c r="D1715" s="146" t="s">
        <v>147</v>
      </c>
      <c r="E1715" s="147" t="s">
        <v>1</v>
      </c>
      <c r="F1715" s="148" t="s">
        <v>1688</v>
      </c>
      <c r="H1715" s="149">
        <v>10</v>
      </c>
      <c r="I1715" s="150"/>
      <c r="L1715" s="145"/>
      <c r="M1715" s="151"/>
      <c r="T1715" s="152"/>
      <c r="AT1715" s="147" t="s">
        <v>147</v>
      </c>
      <c r="AU1715" s="147" t="s">
        <v>145</v>
      </c>
      <c r="AV1715" s="12" t="s">
        <v>145</v>
      </c>
      <c r="AW1715" s="12" t="s">
        <v>33</v>
      </c>
      <c r="AX1715" s="12" t="s">
        <v>77</v>
      </c>
      <c r="AY1715" s="147" t="s">
        <v>136</v>
      </c>
    </row>
    <row r="1716" spans="2:51" s="15" customFormat="1" ht="11.25">
      <c r="B1716" s="176"/>
      <c r="D1716" s="146" t="s">
        <v>147</v>
      </c>
      <c r="E1716" s="177" t="s">
        <v>1</v>
      </c>
      <c r="F1716" s="178" t="s">
        <v>167</v>
      </c>
      <c r="H1716" s="179">
        <v>49.912999999999997</v>
      </c>
      <c r="I1716" s="180"/>
      <c r="L1716" s="176"/>
      <c r="M1716" s="181"/>
      <c r="T1716" s="182"/>
      <c r="AT1716" s="177" t="s">
        <v>147</v>
      </c>
      <c r="AU1716" s="177" t="s">
        <v>145</v>
      </c>
      <c r="AV1716" s="15" t="s">
        <v>137</v>
      </c>
      <c r="AW1716" s="15" t="s">
        <v>33</v>
      </c>
      <c r="AX1716" s="15" t="s">
        <v>77</v>
      </c>
      <c r="AY1716" s="177" t="s">
        <v>136</v>
      </c>
    </row>
    <row r="1717" spans="2:51" s="14" customFormat="1" ht="11.25">
      <c r="B1717" s="170"/>
      <c r="D1717" s="146" t="s">
        <v>147</v>
      </c>
      <c r="E1717" s="171" t="s">
        <v>1</v>
      </c>
      <c r="F1717" s="172" t="s">
        <v>1689</v>
      </c>
      <c r="H1717" s="171" t="s">
        <v>1</v>
      </c>
      <c r="I1717" s="173"/>
      <c r="L1717" s="170"/>
      <c r="M1717" s="174"/>
      <c r="T1717" s="175"/>
      <c r="AT1717" s="171" t="s">
        <v>147</v>
      </c>
      <c r="AU1717" s="171" t="s">
        <v>145</v>
      </c>
      <c r="AV1717" s="14" t="s">
        <v>85</v>
      </c>
      <c r="AW1717" s="14" t="s">
        <v>33</v>
      </c>
      <c r="AX1717" s="14" t="s">
        <v>77</v>
      </c>
      <c r="AY1717" s="171" t="s">
        <v>136</v>
      </c>
    </row>
    <row r="1718" spans="2:51" s="12" customFormat="1" ht="11.25">
      <c r="B1718" s="145"/>
      <c r="D1718" s="146" t="s">
        <v>147</v>
      </c>
      <c r="E1718" s="147" t="s">
        <v>1</v>
      </c>
      <c r="F1718" s="148" t="s">
        <v>1690</v>
      </c>
      <c r="H1718" s="149">
        <v>39.610999999999997</v>
      </c>
      <c r="I1718" s="150"/>
      <c r="L1718" s="145"/>
      <c r="M1718" s="151"/>
      <c r="T1718" s="152"/>
      <c r="AT1718" s="147" t="s">
        <v>147</v>
      </c>
      <c r="AU1718" s="147" t="s">
        <v>145</v>
      </c>
      <c r="AV1718" s="12" t="s">
        <v>145</v>
      </c>
      <c r="AW1718" s="12" t="s">
        <v>33</v>
      </c>
      <c r="AX1718" s="12" t="s">
        <v>77</v>
      </c>
      <c r="AY1718" s="147" t="s">
        <v>136</v>
      </c>
    </row>
    <row r="1719" spans="2:51" s="12" customFormat="1" ht="11.25">
      <c r="B1719" s="145"/>
      <c r="D1719" s="146" t="s">
        <v>147</v>
      </c>
      <c r="E1719" s="147" t="s">
        <v>1</v>
      </c>
      <c r="F1719" s="148" t="s">
        <v>1691</v>
      </c>
      <c r="H1719" s="149">
        <v>-4.2889999999999997</v>
      </c>
      <c r="I1719" s="150"/>
      <c r="L1719" s="145"/>
      <c r="M1719" s="151"/>
      <c r="T1719" s="152"/>
      <c r="AT1719" s="147" t="s">
        <v>147</v>
      </c>
      <c r="AU1719" s="147" t="s">
        <v>145</v>
      </c>
      <c r="AV1719" s="12" t="s">
        <v>145</v>
      </c>
      <c r="AW1719" s="12" t="s">
        <v>33</v>
      </c>
      <c r="AX1719" s="12" t="s">
        <v>77</v>
      </c>
      <c r="AY1719" s="147" t="s">
        <v>136</v>
      </c>
    </row>
    <row r="1720" spans="2:51" s="12" customFormat="1" ht="11.25">
      <c r="B1720" s="145"/>
      <c r="D1720" s="146" t="s">
        <v>147</v>
      </c>
      <c r="E1720" s="147" t="s">
        <v>1</v>
      </c>
      <c r="F1720" s="148" t="s">
        <v>1692</v>
      </c>
      <c r="H1720" s="149">
        <v>2.7429999999999999</v>
      </c>
      <c r="I1720" s="150"/>
      <c r="L1720" s="145"/>
      <c r="M1720" s="151"/>
      <c r="T1720" s="152"/>
      <c r="AT1720" s="147" t="s">
        <v>147</v>
      </c>
      <c r="AU1720" s="147" t="s">
        <v>145</v>
      </c>
      <c r="AV1720" s="12" t="s">
        <v>145</v>
      </c>
      <c r="AW1720" s="12" t="s">
        <v>33</v>
      </c>
      <c r="AX1720" s="12" t="s">
        <v>77</v>
      </c>
      <c r="AY1720" s="147" t="s">
        <v>136</v>
      </c>
    </row>
    <row r="1721" spans="2:51" s="12" customFormat="1" ht="22.5">
      <c r="B1721" s="145"/>
      <c r="D1721" s="146" t="s">
        <v>147</v>
      </c>
      <c r="E1721" s="147" t="s">
        <v>1</v>
      </c>
      <c r="F1721" s="148" t="s">
        <v>1693</v>
      </c>
      <c r="H1721" s="149">
        <v>20</v>
      </c>
      <c r="I1721" s="150"/>
      <c r="L1721" s="145"/>
      <c r="M1721" s="151"/>
      <c r="T1721" s="152"/>
      <c r="AT1721" s="147" t="s">
        <v>147</v>
      </c>
      <c r="AU1721" s="147" t="s">
        <v>145</v>
      </c>
      <c r="AV1721" s="12" t="s">
        <v>145</v>
      </c>
      <c r="AW1721" s="12" t="s">
        <v>33</v>
      </c>
      <c r="AX1721" s="12" t="s">
        <v>77</v>
      </c>
      <c r="AY1721" s="147" t="s">
        <v>136</v>
      </c>
    </row>
    <row r="1722" spans="2:51" s="15" customFormat="1" ht="11.25">
      <c r="B1722" s="176"/>
      <c r="D1722" s="146" t="s">
        <v>147</v>
      </c>
      <c r="E1722" s="177" t="s">
        <v>1</v>
      </c>
      <c r="F1722" s="178" t="s">
        <v>167</v>
      </c>
      <c r="H1722" s="179">
        <v>58.064999999999998</v>
      </c>
      <c r="I1722" s="180"/>
      <c r="L1722" s="176"/>
      <c r="M1722" s="181"/>
      <c r="T1722" s="182"/>
      <c r="AT1722" s="177" t="s">
        <v>147</v>
      </c>
      <c r="AU1722" s="177" t="s">
        <v>145</v>
      </c>
      <c r="AV1722" s="15" t="s">
        <v>137</v>
      </c>
      <c r="AW1722" s="15" t="s">
        <v>33</v>
      </c>
      <c r="AX1722" s="15" t="s">
        <v>77</v>
      </c>
      <c r="AY1722" s="177" t="s">
        <v>136</v>
      </c>
    </row>
    <row r="1723" spans="2:51" s="14" customFormat="1" ht="11.25">
      <c r="B1723" s="170"/>
      <c r="D1723" s="146" t="s">
        <v>147</v>
      </c>
      <c r="E1723" s="171" t="s">
        <v>1</v>
      </c>
      <c r="F1723" s="172" t="s">
        <v>1694</v>
      </c>
      <c r="H1723" s="171" t="s">
        <v>1</v>
      </c>
      <c r="I1723" s="173"/>
      <c r="L1723" s="170"/>
      <c r="M1723" s="174"/>
      <c r="T1723" s="175"/>
      <c r="AT1723" s="171" t="s">
        <v>147</v>
      </c>
      <c r="AU1723" s="171" t="s">
        <v>145</v>
      </c>
      <c r="AV1723" s="14" t="s">
        <v>85</v>
      </c>
      <c r="AW1723" s="14" t="s">
        <v>33</v>
      </c>
      <c r="AX1723" s="14" t="s">
        <v>77</v>
      </c>
      <c r="AY1723" s="171" t="s">
        <v>136</v>
      </c>
    </row>
    <row r="1724" spans="2:51" s="12" customFormat="1" ht="11.25">
      <c r="B1724" s="145"/>
      <c r="D1724" s="146" t="s">
        <v>147</v>
      </c>
      <c r="E1724" s="147" t="s">
        <v>1</v>
      </c>
      <c r="F1724" s="148" t="s">
        <v>1695</v>
      </c>
      <c r="H1724" s="149">
        <v>9.1999999999999993</v>
      </c>
      <c r="I1724" s="150"/>
      <c r="L1724" s="145"/>
      <c r="M1724" s="151"/>
      <c r="T1724" s="152"/>
      <c r="AT1724" s="147" t="s">
        <v>147</v>
      </c>
      <c r="AU1724" s="147" t="s">
        <v>145</v>
      </c>
      <c r="AV1724" s="12" t="s">
        <v>145</v>
      </c>
      <c r="AW1724" s="12" t="s">
        <v>33</v>
      </c>
      <c r="AX1724" s="12" t="s">
        <v>77</v>
      </c>
      <c r="AY1724" s="147" t="s">
        <v>136</v>
      </c>
    </row>
    <row r="1725" spans="2:51" s="12" customFormat="1" ht="11.25">
      <c r="B1725" s="145"/>
      <c r="D1725" s="146" t="s">
        <v>147</v>
      </c>
      <c r="E1725" s="147" t="s">
        <v>1</v>
      </c>
      <c r="F1725" s="148" t="s">
        <v>1696</v>
      </c>
      <c r="H1725" s="149">
        <v>26.420999999999999</v>
      </c>
      <c r="I1725" s="150"/>
      <c r="L1725" s="145"/>
      <c r="M1725" s="151"/>
      <c r="T1725" s="152"/>
      <c r="AT1725" s="147" t="s">
        <v>147</v>
      </c>
      <c r="AU1725" s="147" t="s">
        <v>145</v>
      </c>
      <c r="AV1725" s="12" t="s">
        <v>145</v>
      </c>
      <c r="AW1725" s="12" t="s">
        <v>33</v>
      </c>
      <c r="AX1725" s="12" t="s">
        <v>77</v>
      </c>
      <c r="AY1725" s="147" t="s">
        <v>136</v>
      </c>
    </row>
    <row r="1726" spans="2:51" s="12" customFormat="1" ht="11.25">
      <c r="B1726" s="145"/>
      <c r="D1726" s="146" t="s">
        <v>147</v>
      </c>
      <c r="E1726" s="147" t="s">
        <v>1</v>
      </c>
      <c r="F1726" s="148" t="s">
        <v>1697</v>
      </c>
      <c r="H1726" s="149">
        <v>-4.1399999999999997</v>
      </c>
      <c r="I1726" s="150"/>
      <c r="L1726" s="145"/>
      <c r="M1726" s="151"/>
      <c r="T1726" s="152"/>
      <c r="AT1726" s="147" t="s">
        <v>147</v>
      </c>
      <c r="AU1726" s="147" t="s">
        <v>145</v>
      </c>
      <c r="AV1726" s="12" t="s">
        <v>145</v>
      </c>
      <c r="AW1726" s="12" t="s">
        <v>33</v>
      </c>
      <c r="AX1726" s="12" t="s">
        <v>77</v>
      </c>
      <c r="AY1726" s="147" t="s">
        <v>136</v>
      </c>
    </row>
    <row r="1727" spans="2:51" s="12" customFormat="1" ht="22.5">
      <c r="B1727" s="145"/>
      <c r="D1727" s="146" t="s">
        <v>147</v>
      </c>
      <c r="E1727" s="147" t="s">
        <v>1</v>
      </c>
      <c r="F1727" s="148" t="s">
        <v>1698</v>
      </c>
      <c r="H1727" s="149">
        <v>20</v>
      </c>
      <c r="I1727" s="150"/>
      <c r="L1727" s="145"/>
      <c r="M1727" s="151"/>
      <c r="T1727" s="152"/>
      <c r="AT1727" s="147" t="s">
        <v>147</v>
      </c>
      <c r="AU1727" s="147" t="s">
        <v>145</v>
      </c>
      <c r="AV1727" s="12" t="s">
        <v>145</v>
      </c>
      <c r="AW1727" s="12" t="s">
        <v>33</v>
      </c>
      <c r="AX1727" s="12" t="s">
        <v>77</v>
      </c>
      <c r="AY1727" s="147" t="s">
        <v>136</v>
      </c>
    </row>
    <row r="1728" spans="2:51" s="15" customFormat="1" ht="11.25">
      <c r="B1728" s="176"/>
      <c r="D1728" s="146" t="s">
        <v>147</v>
      </c>
      <c r="E1728" s="177" t="s">
        <v>1</v>
      </c>
      <c r="F1728" s="178" t="s">
        <v>167</v>
      </c>
      <c r="H1728" s="179">
        <v>51.481000000000002</v>
      </c>
      <c r="I1728" s="180"/>
      <c r="L1728" s="176"/>
      <c r="M1728" s="181"/>
      <c r="T1728" s="182"/>
      <c r="AT1728" s="177" t="s">
        <v>147</v>
      </c>
      <c r="AU1728" s="177" t="s">
        <v>145</v>
      </c>
      <c r="AV1728" s="15" t="s">
        <v>137</v>
      </c>
      <c r="AW1728" s="15" t="s">
        <v>33</v>
      </c>
      <c r="AX1728" s="15" t="s">
        <v>77</v>
      </c>
      <c r="AY1728" s="177" t="s">
        <v>136</v>
      </c>
    </row>
    <row r="1729" spans="2:51" s="12" customFormat="1" ht="11.25">
      <c r="B1729" s="145"/>
      <c r="D1729" s="146" t="s">
        <v>147</v>
      </c>
      <c r="E1729" s="147" t="s">
        <v>1</v>
      </c>
      <c r="F1729" s="148" t="s">
        <v>1699</v>
      </c>
      <c r="H1729" s="149">
        <v>6.3</v>
      </c>
      <c r="I1729" s="150"/>
      <c r="L1729" s="145"/>
      <c r="M1729" s="151"/>
      <c r="T1729" s="152"/>
      <c r="AT1729" s="147" t="s">
        <v>147</v>
      </c>
      <c r="AU1729" s="147" t="s">
        <v>145</v>
      </c>
      <c r="AV1729" s="12" t="s">
        <v>145</v>
      </c>
      <c r="AW1729" s="12" t="s">
        <v>33</v>
      </c>
      <c r="AX1729" s="12" t="s">
        <v>77</v>
      </c>
      <c r="AY1729" s="147" t="s">
        <v>136</v>
      </c>
    </row>
    <row r="1730" spans="2:51" s="12" customFormat="1" ht="11.25">
      <c r="B1730" s="145"/>
      <c r="D1730" s="146" t="s">
        <v>147</v>
      </c>
      <c r="E1730" s="147" t="s">
        <v>1</v>
      </c>
      <c r="F1730" s="148" t="s">
        <v>1700</v>
      </c>
      <c r="H1730" s="149">
        <v>4.0999999999999996</v>
      </c>
      <c r="I1730" s="150"/>
      <c r="L1730" s="145"/>
      <c r="M1730" s="151"/>
      <c r="T1730" s="152"/>
      <c r="AT1730" s="147" t="s">
        <v>147</v>
      </c>
      <c r="AU1730" s="147" t="s">
        <v>145</v>
      </c>
      <c r="AV1730" s="12" t="s">
        <v>145</v>
      </c>
      <c r="AW1730" s="12" t="s">
        <v>33</v>
      </c>
      <c r="AX1730" s="12" t="s">
        <v>77</v>
      </c>
      <c r="AY1730" s="147" t="s">
        <v>136</v>
      </c>
    </row>
    <row r="1731" spans="2:51" s="12" customFormat="1" ht="11.25">
      <c r="B1731" s="145"/>
      <c r="D1731" s="146" t="s">
        <v>147</v>
      </c>
      <c r="E1731" s="147" t="s">
        <v>1</v>
      </c>
      <c r="F1731" s="148" t="s">
        <v>1701</v>
      </c>
      <c r="H1731" s="149">
        <v>7.7839999999999998</v>
      </c>
      <c r="I1731" s="150"/>
      <c r="L1731" s="145"/>
      <c r="M1731" s="151"/>
      <c r="T1731" s="152"/>
      <c r="AT1731" s="147" t="s">
        <v>147</v>
      </c>
      <c r="AU1731" s="147" t="s">
        <v>145</v>
      </c>
      <c r="AV1731" s="12" t="s">
        <v>145</v>
      </c>
      <c r="AW1731" s="12" t="s">
        <v>33</v>
      </c>
      <c r="AX1731" s="12" t="s">
        <v>77</v>
      </c>
      <c r="AY1731" s="147" t="s">
        <v>136</v>
      </c>
    </row>
    <row r="1732" spans="2:51" s="15" customFormat="1" ht="11.25">
      <c r="B1732" s="176"/>
      <c r="D1732" s="146" t="s">
        <v>147</v>
      </c>
      <c r="E1732" s="177" t="s">
        <v>1</v>
      </c>
      <c r="F1732" s="178" t="s">
        <v>167</v>
      </c>
      <c r="H1732" s="179">
        <v>18.184000000000001</v>
      </c>
      <c r="I1732" s="180"/>
      <c r="L1732" s="176"/>
      <c r="M1732" s="181"/>
      <c r="T1732" s="182"/>
      <c r="AT1732" s="177" t="s">
        <v>147</v>
      </c>
      <c r="AU1732" s="177" t="s">
        <v>145</v>
      </c>
      <c r="AV1732" s="15" t="s">
        <v>137</v>
      </c>
      <c r="AW1732" s="15" t="s">
        <v>33</v>
      </c>
      <c r="AX1732" s="15" t="s">
        <v>77</v>
      </c>
      <c r="AY1732" s="177" t="s">
        <v>136</v>
      </c>
    </row>
    <row r="1733" spans="2:51" s="14" customFormat="1" ht="11.25">
      <c r="B1733" s="170"/>
      <c r="D1733" s="146" t="s">
        <v>147</v>
      </c>
      <c r="E1733" s="171" t="s">
        <v>1</v>
      </c>
      <c r="F1733" s="172" t="s">
        <v>1702</v>
      </c>
      <c r="H1733" s="171" t="s">
        <v>1</v>
      </c>
      <c r="I1733" s="173"/>
      <c r="L1733" s="170"/>
      <c r="M1733" s="174"/>
      <c r="T1733" s="175"/>
      <c r="AT1733" s="171" t="s">
        <v>147</v>
      </c>
      <c r="AU1733" s="171" t="s">
        <v>145</v>
      </c>
      <c r="AV1733" s="14" t="s">
        <v>85</v>
      </c>
      <c r="AW1733" s="14" t="s">
        <v>33</v>
      </c>
      <c r="AX1733" s="14" t="s">
        <v>77</v>
      </c>
      <c r="AY1733" s="171" t="s">
        <v>136</v>
      </c>
    </row>
    <row r="1734" spans="2:51" s="12" customFormat="1" ht="11.25">
      <c r="B1734" s="145"/>
      <c r="D1734" s="146" t="s">
        <v>147</v>
      </c>
      <c r="E1734" s="147" t="s">
        <v>1</v>
      </c>
      <c r="F1734" s="148" t="s">
        <v>1703</v>
      </c>
      <c r="H1734" s="149">
        <v>12.1</v>
      </c>
      <c r="I1734" s="150"/>
      <c r="L1734" s="145"/>
      <c r="M1734" s="151"/>
      <c r="T1734" s="152"/>
      <c r="AT1734" s="147" t="s">
        <v>147</v>
      </c>
      <c r="AU1734" s="147" t="s">
        <v>145</v>
      </c>
      <c r="AV1734" s="12" t="s">
        <v>145</v>
      </c>
      <c r="AW1734" s="12" t="s">
        <v>33</v>
      </c>
      <c r="AX1734" s="12" t="s">
        <v>77</v>
      </c>
      <c r="AY1734" s="147" t="s">
        <v>136</v>
      </c>
    </row>
    <row r="1735" spans="2:51" s="12" customFormat="1" ht="11.25">
      <c r="B1735" s="145"/>
      <c r="D1735" s="146" t="s">
        <v>147</v>
      </c>
      <c r="E1735" s="147" t="s">
        <v>1</v>
      </c>
      <c r="F1735" s="148" t="s">
        <v>1704</v>
      </c>
      <c r="H1735" s="149">
        <v>2.82</v>
      </c>
      <c r="I1735" s="150"/>
      <c r="L1735" s="145"/>
      <c r="M1735" s="151"/>
      <c r="T1735" s="152"/>
      <c r="AT1735" s="147" t="s">
        <v>147</v>
      </c>
      <c r="AU1735" s="147" t="s">
        <v>145</v>
      </c>
      <c r="AV1735" s="12" t="s">
        <v>145</v>
      </c>
      <c r="AW1735" s="12" t="s">
        <v>33</v>
      </c>
      <c r="AX1735" s="12" t="s">
        <v>77</v>
      </c>
      <c r="AY1735" s="147" t="s">
        <v>136</v>
      </c>
    </row>
    <row r="1736" spans="2:51" s="12" customFormat="1" ht="11.25">
      <c r="B1736" s="145"/>
      <c r="D1736" s="146" t="s">
        <v>147</v>
      </c>
      <c r="E1736" s="147" t="s">
        <v>1</v>
      </c>
      <c r="F1736" s="148" t="s">
        <v>1705</v>
      </c>
      <c r="H1736" s="149">
        <v>27.366</v>
      </c>
      <c r="I1736" s="150"/>
      <c r="L1736" s="145"/>
      <c r="M1736" s="151"/>
      <c r="T1736" s="152"/>
      <c r="AT1736" s="147" t="s">
        <v>147</v>
      </c>
      <c r="AU1736" s="147" t="s">
        <v>145</v>
      </c>
      <c r="AV1736" s="12" t="s">
        <v>145</v>
      </c>
      <c r="AW1736" s="12" t="s">
        <v>33</v>
      </c>
      <c r="AX1736" s="12" t="s">
        <v>77</v>
      </c>
      <c r="AY1736" s="147" t="s">
        <v>136</v>
      </c>
    </row>
    <row r="1737" spans="2:51" s="12" customFormat="1" ht="11.25">
      <c r="B1737" s="145"/>
      <c r="D1737" s="146" t="s">
        <v>147</v>
      </c>
      <c r="E1737" s="147" t="s">
        <v>1</v>
      </c>
      <c r="F1737" s="148" t="s">
        <v>1706</v>
      </c>
      <c r="H1737" s="149">
        <v>-3.7160000000000002</v>
      </c>
      <c r="I1737" s="150"/>
      <c r="L1737" s="145"/>
      <c r="M1737" s="151"/>
      <c r="T1737" s="152"/>
      <c r="AT1737" s="147" t="s">
        <v>147</v>
      </c>
      <c r="AU1737" s="147" t="s">
        <v>145</v>
      </c>
      <c r="AV1737" s="12" t="s">
        <v>145</v>
      </c>
      <c r="AW1737" s="12" t="s">
        <v>33</v>
      </c>
      <c r="AX1737" s="12" t="s">
        <v>77</v>
      </c>
      <c r="AY1737" s="147" t="s">
        <v>136</v>
      </c>
    </row>
    <row r="1738" spans="2:51" s="12" customFormat="1" ht="11.25">
      <c r="B1738" s="145"/>
      <c r="D1738" s="146" t="s">
        <v>147</v>
      </c>
      <c r="E1738" s="147" t="s">
        <v>1</v>
      </c>
      <c r="F1738" s="148" t="s">
        <v>1707</v>
      </c>
      <c r="H1738" s="149">
        <v>10</v>
      </c>
      <c r="I1738" s="150"/>
      <c r="L1738" s="145"/>
      <c r="M1738" s="151"/>
      <c r="T1738" s="152"/>
      <c r="AT1738" s="147" t="s">
        <v>147</v>
      </c>
      <c r="AU1738" s="147" t="s">
        <v>145</v>
      </c>
      <c r="AV1738" s="12" t="s">
        <v>145</v>
      </c>
      <c r="AW1738" s="12" t="s">
        <v>33</v>
      </c>
      <c r="AX1738" s="12" t="s">
        <v>77</v>
      </c>
      <c r="AY1738" s="147" t="s">
        <v>136</v>
      </c>
    </row>
    <row r="1739" spans="2:51" s="15" customFormat="1" ht="11.25">
      <c r="B1739" s="176"/>
      <c r="D1739" s="146" t="s">
        <v>147</v>
      </c>
      <c r="E1739" s="177" t="s">
        <v>1</v>
      </c>
      <c r="F1739" s="178" t="s">
        <v>167</v>
      </c>
      <c r="H1739" s="179">
        <v>48.57</v>
      </c>
      <c r="I1739" s="180"/>
      <c r="L1739" s="176"/>
      <c r="M1739" s="181"/>
      <c r="T1739" s="182"/>
      <c r="AT1739" s="177" t="s">
        <v>147</v>
      </c>
      <c r="AU1739" s="177" t="s">
        <v>145</v>
      </c>
      <c r="AV1739" s="15" t="s">
        <v>137</v>
      </c>
      <c r="AW1739" s="15" t="s">
        <v>33</v>
      </c>
      <c r="AX1739" s="15" t="s">
        <v>77</v>
      </c>
      <c r="AY1739" s="177" t="s">
        <v>136</v>
      </c>
    </row>
    <row r="1740" spans="2:51" s="14" customFormat="1" ht="11.25">
      <c r="B1740" s="170"/>
      <c r="D1740" s="146" t="s">
        <v>147</v>
      </c>
      <c r="E1740" s="171" t="s">
        <v>1</v>
      </c>
      <c r="F1740" s="172" t="s">
        <v>1708</v>
      </c>
      <c r="H1740" s="171" t="s">
        <v>1</v>
      </c>
      <c r="I1740" s="173"/>
      <c r="L1740" s="170"/>
      <c r="M1740" s="174"/>
      <c r="T1740" s="175"/>
      <c r="AT1740" s="171" t="s">
        <v>147</v>
      </c>
      <c r="AU1740" s="171" t="s">
        <v>145</v>
      </c>
      <c r="AV1740" s="14" t="s">
        <v>85</v>
      </c>
      <c r="AW1740" s="14" t="s">
        <v>33</v>
      </c>
      <c r="AX1740" s="14" t="s">
        <v>77</v>
      </c>
      <c r="AY1740" s="171" t="s">
        <v>136</v>
      </c>
    </row>
    <row r="1741" spans="2:51" s="12" customFormat="1" ht="11.25">
      <c r="B1741" s="145"/>
      <c r="D1741" s="146" t="s">
        <v>147</v>
      </c>
      <c r="E1741" s="147" t="s">
        <v>1</v>
      </c>
      <c r="F1741" s="148" t="s">
        <v>1709</v>
      </c>
      <c r="H1741" s="149">
        <v>11.1</v>
      </c>
      <c r="I1741" s="150"/>
      <c r="L1741" s="145"/>
      <c r="M1741" s="151"/>
      <c r="T1741" s="152"/>
      <c r="AT1741" s="147" t="s">
        <v>147</v>
      </c>
      <c r="AU1741" s="147" t="s">
        <v>145</v>
      </c>
      <c r="AV1741" s="12" t="s">
        <v>145</v>
      </c>
      <c r="AW1741" s="12" t="s">
        <v>33</v>
      </c>
      <c r="AX1741" s="12" t="s">
        <v>77</v>
      </c>
      <c r="AY1741" s="147" t="s">
        <v>136</v>
      </c>
    </row>
    <row r="1742" spans="2:51" s="12" customFormat="1" ht="11.25">
      <c r="B1742" s="145"/>
      <c r="D1742" s="146" t="s">
        <v>147</v>
      </c>
      <c r="E1742" s="147" t="s">
        <v>1</v>
      </c>
      <c r="F1742" s="148" t="s">
        <v>1710</v>
      </c>
      <c r="H1742" s="149">
        <v>1.8580000000000001</v>
      </c>
      <c r="I1742" s="150"/>
      <c r="L1742" s="145"/>
      <c r="M1742" s="151"/>
      <c r="T1742" s="152"/>
      <c r="AT1742" s="147" t="s">
        <v>147</v>
      </c>
      <c r="AU1742" s="147" t="s">
        <v>145</v>
      </c>
      <c r="AV1742" s="12" t="s">
        <v>145</v>
      </c>
      <c r="AW1742" s="12" t="s">
        <v>33</v>
      </c>
      <c r="AX1742" s="12" t="s">
        <v>77</v>
      </c>
      <c r="AY1742" s="147" t="s">
        <v>136</v>
      </c>
    </row>
    <row r="1743" spans="2:51" s="12" customFormat="1" ht="11.25">
      <c r="B1743" s="145"/>
      <c r="D1743" s="146" t="s">
        <v>147</v>
      </c>
      <c r="E1743" s="147" t="s">
        <v>1</v>
      </c>
      <c r="F1743" s="148" t="s">
        <v>1711</v>
      </c>
      <c r="H1743" s="149">
        <v>26.045000000000002</v>
      </c>
      <c r="I1743" s="150"/>
      <c r="L1743" s="145"/>
      <c r="M1743" s="151"/>
      <c r="T1743" s="152"/>
      <c r="AT1743" s="147" t="s">
        <v>147</v>
      </c>
      <c r="AU1743" s="147" t="s">
        <v>145</v>
      </c>
      <c r="AV1743" s="12" t="s">
        <v>145</v>
      </c>
      <c r="AW1743" s="12" t="s">
        <v>33</v>
      </c>
      <c r="AX1743" s="12" t="s">
        <v>77</v>
      </c>
      <c r="AY1743" s="147" t="s">
        <v>136</v>
      </c>
    </row>
    <row r="1744" spans="2:51" s="12" customFormat="1" ht="11.25">
      <c r="B1744" s="145"/>
      <c r="D1744" s="146" t="s">
        <v>147</v>
      </c>
      <c r="E1744" s="147" t="s">
        <v>1</v>
      </c>
      <c r="F1744" s="148" t="s">
        <v>1687</v>
      </c>
      <c r="H1744" s="149">
        <v>-3.6840000000000002</v>
      </c>
      <c r="I1744" s="150"/>
      <c r="L1744" s="145"/>
      <c r="M1744" s="151"/>
      <c r="T1744" s="152"/>
      <c r="AT1744" s="147" t="s">
        <v>147</v>
      </c>
      <c r="AU1744" s="147" t="s">
        <v>145</v>
      </c>
      <c r="AV1744" s="12" t="s">
        <v>145</v>
      </c>
      <c r="AW1744" s="12" t="s">
        <v>33</v>
      </c>
      <c r="AX1744" s="12" t="s">
        <v>77</v>
      </c>
      <c r="AY1744" s="147" t="s">
        <v>136</v>
      </c>
    </row>
    <row r="1745" spans="2:51" s="12" customFormat="1" ht="11.25">
      <c r="B1745" s="145"/>
      <c r="D1745" s="146" t="s">
        <v>147</v>
      </c>
      <c r="E1745" s="147" t="s">
        <v>1</v>
      </c>
      <c r="F1745" s="148" t="s">
        <v>1712</v>
      </c>
      <c r="H1745" s="149">
        <v>10</v>
      </c>
      <c r="I1745" s="150"/>
      <c r="L1745" s="145"/>
      <c r="M1745" s="151"/>
      <c r="T1745" s="152"/>
      <c r="AT1745" s="147" t="s">
        <v>147</v>
      </c>
      <c r="AU1745" s="147" t="s">
        <v>145</v>
      </c>
      <c r="AV1745" s="12" t="s">
        <v>145</v>
      </c>
      <c r="AW1745" s="12" t="s">
        <v>33</v>
      </c>
      <c r="AX1745" s="12" t="s">
        <v>77</v>
      </c>
      <c r="AY1745" s="147" t="s">
        <v>136</v>
      </c>
    </row>
    <row r="1746" spans="2:51" s="15" customFormat="1" ht="11.25">
      <c r="B1746" s="176"/>
      <c r="D1746" s="146" t="s">
        <v>147</v>
      </c>
      <c r="E1746" s="177" t="s">
        <v>1</v>
      </c>
      <c r="F1746" s="178" t="s">
        <v>167</v>
      </c>
      <c r="H1746" s="179">
        <v>45.319000000000003</v>
      </c>
      <c r="I1746" s="180"/>
      <c r="L1746" s="176"/>
      <c r="M1746" s="181"/>
      <c r="T1746" s="182"/>
      <c r="AT1746" s="177" t="s">
        <v>147</v>
      </c>
      <c r="AU1746" s="177" t="s">
        <v>145</v>
      </c>
      <c r="AV1746" s="15" t="s">
        <v>137</v>
      </c>
      <c r="AW1746" s="15" t="s">
        <v>33</v>
      </c>
      <c r="AX1746" s="15" t="s">
        <v>77</v>
      </c>
      <c r="AY1746" s="177" t="s">
        <v>136</v>
      </c>
    </row>
    <row r="1747" spans="2:51" s="14" customFormat="1" ht="11.25">
      <c r="B1747" s="170"/>
      <c r="D1747" s="146" t="s">
        <v>147</v>
      </c>
      <c r="E1747" s="171" t="s">
        <v>1</v>
      </c>
      <c r="F1747" s="172" t="s">
        <v>1713</v>
      </c>
      <c r="H1747" s="171" t="s">
        <v>1</v>
      </c>
      <c r="I1747" s="173"/>
      <c r="L1747" s="170"/>
      <c r="M1747" s="174"/>
      <c r="T1747" s="175"/>
      <c r="AT1747" s="171" t="s">
        <v>147</v>
      </c>
      <c r="AU1747" s="171" t="s">
        <v>145</v>
      </c>
      <c r="AV1747" s="14" t="s">
        <v>85</v>
      </c>
      <c r="AW1747" s="14" t="s">
        <v>33</v>
      </c>
      <c r="AX1747" s="14" t="s">
        <v>77</v>
      </c>
      <c r="AY1747" s="171" t="s">
        <v>136</v>
      </c>
    </row>
    <row r="1748" spans="2:51" s="12" customFormat="1" ht="11.25">
      <c r="B1748" s="145"/>
      <c r="D1748" s="146" t="s">
        <v>147</v>
      </c>
      <c r="E1748" s="147" t="s">
        <v>1</v>
      </c>
      <c r="F1748" s="148" t="s">
        <v>1714</v>
      </c>
      <c r="H1748" s="149">
        <v>12.6</v>
      </c>
      <c r="I1748" s="150"/>
      <c r="L1748" s="145"/>
      <c r="M1748" s="151"/>
      <c r="T1748" s="152"/>
      <c r="AT1748" s="147" t="s">
        <v>147</v>
      </c>
      <c r="AU1748" s="147" t="s">
        <v>145</v>
      </c>
      <c r="AV1748" s="12" t="s">
        <v>145</v>
      </c>
      <c r="AW1748" s="12" t="s">
        <v>33</v>
      </c>
      <c r="AX1748" s="12" t="s">
        <v>77</v>
      </c>
      <c r="AY1748" s="147" t="s">
        <v>136</v>
      </c>
    </row>
    <row r="1749" spans="2:51" s="12" customFormat="1" ht="11.25">
      <c r="B1749" s="145"/>
      <c r="D1749" s="146" t="s">
        <v>147</v>
      </c>
      <c r="E1749" s="147" t="s">
        <v>1</v>
      </c>
      <c r="F1749" s="148" t="s">
        <v>1715</v>
      </c>
      <c r="H1749" s="149">
        <v>0.97199999999999998</v>
      </c>
      <c r="I1749" s="150"/>
      <c r="L1749" s="145"/>
      <c r="M1749" s="151"/>
      <c r="T1749" s="152"/>
      <c r="AT1749" s="147" t="s">
        <v>147</v>
      </c>
      <c r="AU1749" s="147" t="s">
        <v>145</v>
      </c>
      <c r="AV1749" s="12" t="s">
        <v>145</v>
      </c>
      <c r="AW1749" s="12" t="s">
        <v>33</v>
      </c>
      <c r="AX1749" s="12" t="s">
        <v>77</v>
      </c>
      <c r="AY1749" s="147" t="s">
        <v>136</v>
      </c>
    </row>
    <row r="1750" spans="2:51" s="12" customFormat="1" ht="11.25">
      <c r="B1750" s="145"/>
      <c r="D1750" s="146" t="s">
        <v>147</v>
      </c>
      <c r="E1750" s="147" t="s">
        <v>1</v>
      </c>
      <c r="F1750" s="148" t="s">
        <v>1716</v>
      </c>
      <c r="H1750" s="149">
        <v>29.768999999999998</v>
      </c>
      <c r="I1750" s="150"/>
      <c r="L1750" s="145"/>
      <c r="M1750" s="151"/>
      <c r="T1750" s="152"/>
      <c r="AT1750" s="147" t="s">
        <v>147</v>
      </c>
      <c r="AU1750" s="147" t="s">
        <v>145</v>
      </c>
      <c r="AV1750" s="12" t="s">
        <v>145</v>
      </c>
      <c r="AW1750" s="12" t="s">
        <v>33</v>
      </c>
      <c r="AX1750" s="12" t="s">
        <v>77</v>
      </c>
      <c r="AY1750" s="147" t="s">
        <v>136</v>
      </c>
    </row>
    <row r="1751" spans="2:51" s="12" customFormat="1" ht="11.25">
      <c r="B1751" s="145"/>
      <c r="D1751" s="146" t="s">
        <v>147</v>
      </c>
      <c r="E1751" s="147" t="s">
        <v>1</v>
      </c>
      <c r="F1751" s="148" t="s">
        <v>1717</v>
      </c>
      <c r="H1751" s="149">
        <v>-4.3070000000000004</v>
      </c>
      <c r="I1751" s="150"/>
      <c r="L1751" s="145"/>
      <c r="M1751" s="151"/>
      <c r="T1751" s="152"/>
      <c r="AT1751" s="147" t="s">
        <v>147</v>
      </c>
      <c r="AU1751" s="147" t="s">
        <v>145</v>
      </c>
      <c r="AV1751" s="12" t="s">
        <v>145</v>
      </c>
      <c r="AW1751" s="12" t="s">
        <v>33</v>
      </c>
      <c r="AX1751" s="12" t="s">
        <v>77</v>
      </c>
      <c r="AY1751" s="147" t="s">
        <v>136</v>
      </c>
    </row>
    <row r="1752" spans="2:51" s="12" customFormat="1" ht="22.5">
      <c r="B1752" s="145"/>
      <c r="D1752" s="146" t="s">
        <v>147</v>
      </c>
      <c r="E1752" s="147" t="s">
        <v>1</v>
      </c>
      <c r="F1752" s="148" t="s">
        <v>1718</v>
      </c>
      <c r="H1752" s="149">
        <v>20</v>
      </c>
      <c r="I1752" s="150"/>
      <c r="L1752" s="145"/>
      <c r="M1752" s="151"/>
      <c r="T1752" s="152"/>
      <c r="AT1752" s="147" t="s">
        <v>147</v>
      </c>
      <c r="AU1752" s="147" t="s">
        <v>145</v>
      </c>
      <c r="AV1752" s="12" t="s">
        <v>145</v>
      </c>
      <c r="AW1752" s="12" t="s">
        <v>33</v>
      </c>
      <c r="AX1752" s="12" t="s">
        <v>77</v>
      </c>
      <c r="AY1752" s="147" t="s">
        <v>136</v>
      </c>
    </row>
    <row r="1753" spans="2:51" s="15" customFormat="1" ht="11.25">
      <c r="B1753" s="176"/>
      <c r="D1753" s="146" t="s">
        <v>147</v>
      </c>
      <c r="E1753" s="177" t="s">
        <v>1</v>
      </c>
      <c r="F1753" s="178" t="s">
        <v>167</v>
      </c>
      <c r="H1753" s="179">
        <v>59.033999999999999</v>
      </c>
      <c r="I1753" s="180"/>
      <c r="L1753" s="176"/>
      <c r="M1753" s="181"/>
      <c r="T1753" s="182"/>
      <c r="AT1753" s="177" t="s">
        <v>147</v>
      </c>
      <c r="AU1753" s="177" t="s">
        <v>145</v>
      </c>
      <c r="AV1753" s="15" t="s">
        <v>137</v>
      </c>
      <c r="AW1753" s="15" t="s">
        <v>33</v>
      </c>
      <c r="AX1753" s="15" t="s">
        <v>77</v>
      </c>
      <c r="AY1753" s="177" t="s">
        <v>136</v>
      </c>
    </row>
    <row r="1754" spans="2:51" s="14" customFormat="1" ht="11.25">
      <c r="B1754" s="170"/>
      <c r="D1754" s="146" t="s">
        <v>147</v>
      </c>
      <c r="E1754" s="171" t="s">
        <v>1</v>
      </c>
      <c r="F1754" s="172" t="s">
        <v>1719</v>
      </c>
      <c r="H1754" s="171" t="s">
        <v>1</v>
      </c>
      <c r="I1754" s="173"/>
      <c r="L1754" s="170"/>
      <c r="M1754" s="174"/>
      <c r="T1754" s="175"/>
      <c r="AT1754" s="171" t="s">
        <v>147</v>
      </c>
      <c r="AU1754" s="171" t="s">
        <v>145</v>
      </c>
      <c r="AV1754" s="14" t="s">
        <v>85</v>
      </c>
      <c r="AW1754" s="14" t="s">
        <v>33</v>
      </c>
      <c r="AX1754" s="14" t="s">
        <v>77</v>
      </c>
      <c r="AY1754" s="171" t="s">
        <v>136</v>
      </c>
    </row>
    <row r="1755" spans="2:51" s="12" customFormat="1" ht="11.25">
      <c r="B1755" s="145"/>
      <c r="D1755" s="146" t="s">
        <v>147</v>
      </c>
      <c r="E1755" s="147" t="s">
        <v>1</v>
      </c>
      <c r="F1755" s="148" t="s">
        <v>1720</v>
      </c>
      <c r="H1755" s="149">
        <v>9.5</v>
      </c>
      <c r="I1755" s="150"/>
      <c r="L1755" s="145"/>
      <c r="M1755" s="151"/>
      <c r="T1755" s="152"/>
      <c r="AT1755" s="147" t="s">
        <v>147</v>
      </c>
      <c r="AU1755" s="147" t="s">
        <v>145</v>
      </c>
      <c r="AV1755" s="12" t="s">
        <v>145</v>
      </c>
      <c r="AW1755" s="12" t="s">
        <v>33</v>
      </c>
      <c r="AX1755" s="12" t="s">
        <v>77</v>
      </c>
      <c r="AY1755" s="147" t="s">
        <v>136</v>
      </c>
    </row>
    <row r="1756" spans="2:51" s="12" customFormat="1" ht="11.25">
      <c r="B1756" s="145"/>
      <c r="D1756" s="146" t="s">
        <v>147</v>
      </c>
      <c r="E1756" s="147" t="s">
        <v>1</v>
      </c>
      <c r="F1756" s="148" t="s">
        <v>1721</v>
      </c>
      <c r="H1756" s="149">
        <v>24.553000000000001</v>
      </c>
      <c r="I1756" s="150"/>
      <c r="L1756" s="145"/>
      <c r="M1756" s="151"/>
      <c r="T1756" s="152"/>
      <c r="AT1756" s="147" t="s">
        <v>147</v>
      </c>
      <c r="AU1756" s="147" t="s">
        <v>145</v>
      </c>
      <c r="AV1756" s="12" t="s">
        <v>145</v>
      </c>
      <c r="AW1756" s="12" t="s">
        <v>33</v>
      </c>
      <c r="AX1756" s="12" t="s">
        <v>77</v>
      </c>
      <c r="AY1756" s="147" t="s">
        <v>136</v>
      </c>
    </row>
    <row r="1757" spans="2:51" s="12" customFormat="1" ht="11.25">
      <c r="B1757" s="145"/>
      <c r="D1757" s="146" t="s">
        <v>147</v>
      </c>
      <c r="E1757" s="147" t="s">
        <v>1</v>
      </c>
      <c r="F1757" s="148" t="s">
        <v>1722</v>
      </c>
      <c r="H1757" s="149">
        <v>-3.9129999999999998</v>
      </c>
      <c r="I1757" s="150"/>
      <c r="L1757" s="145"/>
      <c r="M1757" s="151"/>
      <c r="T1757" s="152"/>
      <c r="AT1757" s="147" t="s">
        <v>147</v>
      </c>
      <c r="AU1757" s="147" t="s">
        <v>145</v>
      </c>
      <c r="AV1757" s="12" t="s">
        <v>145</v>
      </c>
      <c r="AW1757" s="12" t="s">
        <v>33</v>
      </c>
      <c r="AX1757" s="12" t="s">
        <v>77</v>
      </c>
      <c r="AY1757" s="147" t="s">
        <v>136</v>
      </c>
    </row>
    <row r="1758" spans="2:51" s="12" customFormat="1" ht="11.25">
      <c r="B1758" s="145"/>
      <c r="D1758" s="146" t="s">
        <v>147</v>
      </c>
      <c r="E1758" s="147" t="s">
        <v>1</v>
      </c>
      <c r="F1758" s="148" t="s">
        <v>1723</v>
      </c>
      <c r="H1758" s="149">
        <v>10</v>
      </c>
      <c r="I1758" s="150"/>
      <c r="L1758" s="145"/>
      <c r="M1758" s="151"/>
      <c r="T1758" s="152"/>
      <c r="AT1758" s="147" t="s">
        <v>147</v>
      </c>
      <c r="AU1758" s="147" t="s">
        <v>145</v>
      </c>
      <c r="AV1758" s="12" t="s">
        <v>145</v>
      </c>
      <c r="AW1758" s="12" t="s">
        <v>33</v>
      </c>
      <c r="AX1758" s="12" t="s">
        <v>77</v>
      </c>
      <c r="AY1758" s="147" t="s">
        <v>136</v>
      </c>
    </row>
    <row r="1759" spans="2:51" s="15" customFormat="1" ht="11.25">
      <c r="B1759" s="176"/>
      <c r="D1759" s="146" t="s">
        <v>147</v>
      </c>
      <c r="E1759" s="177" t="s">
        <v>1</v>
      </c>
      <c r="F1759" s="178" t="s">
        <v>167</v>
      </c>
      <c r="H1759" s="179">
        <v>40.14</v>
      </c>
      <c r="I1759" s="180"/>
      <c r="L1759" s="176"/>
      <c r="M1759" s="181"/>
      <c r="T1759" s="182"/>
      <c r="AT1759" s="177" t="s">
        <v>147</v>
      </c>
      <c r="AU1759" s="177" t="s">
        <v>145</v>
      </c>
      <c r="AV1759" s="15" t="s">
        <v>137</v>
      </c>
      <c r="AW1759" s="15" t="s">
        <v>33</v>
      </c>
      <c r="AX1759" s="15" t="s">
        <v>77</v>
      </c>
      <c r="AY1759" s="177" t="s">
        <v>136</v>
      </c>
    </row>
    <row r="1760" spans="2:51" s="13" customFormat="1" ht="11.25">
      <c r="B1760" s="153"/>
      <c r="D1760" s="146" t="s">
        <v>147</v>
      </c>
      <c r="E1760" s="154" t="s">
        <v>1</v>
      </c>
      <c r="F1760" s="155" t="s">
        <v>150</v>
      </c>
      <c r="H1760" s="156">
        <v>414.45499999999998</v>
      </c>
      <c r="I1760" s="157"/>
      <c r="L1760" s="153"/>
      <c r="M1760" s="183"/>
      <c r="N1760" s="184"/>
      <c r="O1760" s="184"/>
      <c r="P1760" s="184"/>
      <c r="Q1760" s="184"/>
      <c r="R1760" s="184"/>
      <c r="S1760" s="184"/>
      <c r="T1760" s="185"/>
      <c r="AT1760" s="154" t="s">
        <v>147</v>
      </c>
      <c r="AU1760" s="154" t="s">
        <v>145</v>
      </c>
      <c r="AV1760" s="13" t="s">
        <v>144</v>
      </c>
      <c r="AW1760" s="13" t="s">
        <v>33</v>
      </c>
      <c r="AX1760" s="13" t="s">
        <v>85</v>
      </c>
      <c r="AY1760" s="154" t="s">
        <v>136</v>
      </c>
    </row>
    <row r="1761" spans="2:12" s="1" customFormat="1" ht="6.95" customHeight="1">
      <c r="B1761" s="44"/>
      <c r="C1761" s="45"/>
      <c r="D1761" s="45"/>
      <c r="E1761" s="45"/>
      <c r="F1761" s="45"/>
      <c r="G1761" s="45"/>
      <c r="H1761" s="45"/>
      <c r="I1761" s="45"/>
      <c r="J1761" s="45"/>
      <c r="K1761" s="45"/>
      <c r="L1761" s="32"/>
    </row>
  </sheetData>
  <sheetProtection algorithmName="SHA-512" hashValue="ELo64Xso09D0d+xPizB3fa0xaiPIyBqzIDC1U4Cyc98la3DKfOfuf/F7DX0wW9gayGW6i1Km7JmkiTHFTGsP/A==" saltValue="+bFDMeDGkJ1qgbryOZ5TOzFfdoVz/E3VbUh4dlepaAQXm58WRa4QkYRZnTkK55G5VnnXFfYZ6g9UD4k44MXhAg==" spinCount="100000" sheet="1" objects="1" scenarios="1" formatColumns="0" formatRows="0" autoFilter="0"/>
  <autoFilter ref="C131:K1760" xr:uid="{00000000-0009-0000-0000-000001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8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59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97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29" t="str">
        <f>'Rekapitulace stavby'!K6</f>
        <v>Revitalizace koupelen Domov Příbor, Masarykova 542, k.ú.Příbor</v>
      </c>
      <c r="F7" s="230"/>
      <c r="G7" s="230"/>
      <c r="H7" s="230"/>
      <c r="L7" s="20"/>
    </row>
    <row r="8" spans="2:46" s="1" customFormat="1" ht="12" customHeight="1">
      <c r="B8" s="32"/>
      <c r="D8" s="27" t="s">
        <v>98</v>
      </c>
      <c r="L8" s="32"/>
    </row>
    <row r="9" spans="2:46" s="1" customFormat="1" ht="30" customHeight="1">
      <c r="B9" s="32"/>
      <c r="E9" s="191" t="s">
        <v>1724</v>
      </c>
      <c r="F9" s="231"/>
      <c r="G9" s="231"/>
      <c r="H9" s="231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4. 11. 2025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2" t="str">
        <f>'Rekapitulace stavby'!E14</f>
        <v>Vyplň údaj</v>
      </c>
      <c r="F18" s="213"/>
      <c r="G18" s="213"/>
      <c r="H18" s="213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35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9"/>
      <c r="E27" s="218" t="s">
        <v>1</v>
      </c>
      <c r="F27" s="218"/>
      <c r="G27" s="218"/>
      <c r="H27" s="218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ROUND(J128,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5" t="s">
        <v>41</v>
      </c>
      <c r="E33" s="27" t="s">
        <v>42</v>
      </c>
      <c r="F33" s="91">
        <f>ROUND((SUM(BE128:BE590)),  2)</f>
        <v>0</v>
      </c>
      <c r="I33" s="92">
        <v>0.21</v>
      </c>
      <c r="J33" s="91">
        <f>ROUND(((SUM(BE128:BE590))*I33),  2)</f>
        <v>0</v>
      </c>
      <c r="L33" s="32"/>
    </row>
    <row r="34" spans="2:12" s="1" customFormat="1" ht="14.45" customHeight="1">
      <c r="B34" s="32"/>
      <c r="E34" s="27" t="s">
        <v>43</v>
      </c>
      <c r="F34" s="91">
        <f>ROUND((SUM(BF128:BF590)),  2)</f>
        <v>0</v>
      </c>
      <c r="I34" s="92">
        <v>0.12</v>
      </c>
      <c r="J34" s="91">
        <f>ROUND(((SUM(BF128:BF590))*I34),  2)</f>
        <v>0</v>
      </c>
      <c r="L34" s="32"/>
    </row>
    <row r="35" spans="2:12" s="1" customFormat="1" ht="14.45" hidden="1" customHeight="1">
      <c r="B35" s="32"/>
      <c r="E35" s="27" t="s">
        <v>44</v>
      </c>
      <c r="F35" s="91">
        <f>ROUND((SUM(BG128:BG590)),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91">
        <f>ROUND((SUM(BH128:BH590)),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91">
        <f>ROUND((SUM(BI128:BI590)),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100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29" t="str">
        <f>E7</f>
        <v>Revitalizace koupelen Domov Příbor, Masarykova 542, k.ú.Příbor</v>
      </c>
      <c r="F85" s="230"/>
      <c r="G85" s="230"/>
      <c r="H85" s="230"/>
      <c r="L85" s="32"/>
    </row>
    <row r="86" spans="2:47" s="1" customFormat="1" ht="12" customHeight="1">
      <c r="B86" s="32"/>
      <c r="C86" s="27" t="s">
        <v>98</v>
      </c>
      <c r="L86" s="32"/>
    </row>
    <row r="87" spans="2:47" s="1" customFormat="1" ht="30" customHeight="1">
      <c r="B87" s="32"/>
      <c r="E87" s="191" t="str">
        <f>E9</f>
        <v>0322 - Zdravotechnika, vytápění, vzduchotechnika a slaboproud</v>
      </c>
      <c r="F87" s="231"/>
      <c r="G87" s="231"/>
      <c r="H87" s="231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Příbor</v>
      </c>
      <c r="I89" s="27" t="s">
        <v>22</v>
      </c>
      <c r="J89" s="52" t="str">
        <f>IF(J12="","",J12)</f>
        <v>4. 11. 2025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Domov Příbor, přísp.org., Masarykova 542, Příbor</v>
      </c>
      <c r="I91" s="27" t="s">
        <v>30</v>
      </c>
      <c r="J91" s="30" t="str">
        <f>E21</f>
        <v>Ing.Pavel KRÁTKÝ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>Hořák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101</v>
      </c>
      <c r="D94" s="93"/>
      <c r="E94" s="93"/>
      <c r="F94" s="93"/>
      <c r="G94" s="93"/>
      <c r="H94" s="93"/>
      <c r="I94" s="93"/>
      <c r="J94" s="102" t="s">
        <v>102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103</v>
      </c>
      <c r="J96" s="66">
        <f>J128</f>
        <v>0</v>
      </c>
      <c r="L96" s="32"/>
      <c r="AU96" s="17" t="s">
        <v>104</v>
      </c>
    </row>
    <row r="97" spans="2:12" s="8" customFormat="1" ht="24.95" customHeight="1">
      <c r="B97" s="104"/>
      <c r="D97" s="105" t="s">
        <v>105</v>
      </c>
      <c r="E97" s="106"/>
      <c r="F97" s="106"/>
      <c r="G97" s="106"/>
      <c r="H97" s="106"/>
      <c r="I97" s="106"/>
      <c r="J97" s="107">
        <f>J129</f>
        <v>0</v>
      </c>
      <c r="L97" s="104"/>
    </row>
    <row r="98" spans="2:12" s="9" customFormat="1" ht="19.899999999999999" customHeight="1">
      <c r="B98" s="108"/>
      <c r="D98" s="109" t="s">
        <v>109</v>
      </c>
      <c r="E98" s="110"/>
      <c r="F98" s="110"/>
      <c r="G98" s="110"/>
      <c r="H98" s="110"/>
      <c r="I98" s="110"/>
      <c r="J98" s="111">
        <f>J130</f>
        <v>0</v>
      </c>
      <c r="L98" s="108"/>
    </row>
    <row r="99" spans="2:12" s="8" customFormat="1" ht="24.95" customHeight="1">
      <c r="B99" s="104"/>
      <c r="D99" s="105" t="s">
        <v>111</v>
      </c>
      <c r="E99" s="106"/>
      <c r="F99" s="106"/>
      <c r="G99" s="106"/>
      <c r="H99" s="106"/>
      <c r="I99" s="106"/>
      <c r="J99" s="107">
        <f>J138</f>
        <v>0</v>
      </c>
      <c r="L99" s="104"/>
    </row>
    <row r="100" spans="2:12" s="9" customFormat="1" ht="19.899999999999999" customHeight="1">
      <c r="B100" s="108"/>
      <c r="D100" s="109" t="s">
        <v>1725</v>
      </c>
      <c r="E100" s="110"/>
      <c r="F100" s="110"/>
      <c r="G100" s="110"/>
      <c r="H100" s="110"/>
      <c r="I100" s="110"/>
      <c r="J100" s="111">
        <f>J139</f>
        <v>0</v>
      </c>
      <c r="L100" s="108"/>
    </row>
    <row r="101" spans="2:12" s="9" customFormat="1" ht="19.899999999999999" customHeight="1">
      <c r="B101" s="108"/>
      <c r="D101" s="109" t="s">
        <v>1726</v>
      </c>
      <c r="E101" s="110"/>
      <c r="F101" s="110"/>
      <c r="G101" s="110"/>
      <c r="H101" s="110"/>
      <c r="I101" s="110"/>
      <c r="J101" s="111">
        <f>J184</f>
        <v>0</v>
      </c>
      <c r="L101" s="108"/>
    </row>
    <row r="102" spans="2:12" s="9" customFormat="1" ht="19.899999999999999" customHeight="1">
      <c r="B102" s="108"/>
      <c r="D102" s="109" t="s">
        <v>113</v>
      </c>
      <c r="E102" s="110"/>
      <c r="F102" s="110"/>
      <c r="G102" s="110"/>
      <c r="H102" s="110"/>
      <c r="I102" s="110"/>
      <c r="J102" s="111">
        <f>J209</f>
        <v>0</v>
      </c>
      <c r="L102" s="108"/>
    </row>
    <row r="103" spans="2:12" s="9" customFormat="1" ht="19.899999999999999" customHeight="1">
      <c r="B103" s="108"/>
      <c r="D103" s="109" t="s">
        <v>1727</v>
      </c>
      <c r="E103" s="110"/>
      <c r="F103" s="110"/>
      <c r="G103" s="110"/>
      <c r="H103" s="110"/>
      <c r="I103" s="110"/>
      <c r="J103" s="111">
        <f>J333</f>
        <v>0</v>
      </c>
      <c r="L103" s="108"/>
    </row>
    <row r="104" spans="2:12" s="9" customFormat="1" ht="19.899999999999999" customHeight="1">
      <c r="B104" s="108"/>
      <c r="D104" s="109" t="s">
        <v>1728</v>
      </c>
      <c r="E104" s="110"/>
      <c r="F104" s="110"/>
      <c r="G104" s="110"/>
      <c r="H104" s="110"/>
      <c r="I104" s="110"/>
      <c r="J104" s="111">
        <f>J349</f>
        <v>0</v>
      </c>
      <c r="L104" s="108"/>
    </row>
    <row r="105" spans="2:12" s="9" customFormat="1" ht="19.899999999999999" customHeight="1">
      <c r="B105" s="108"/>
      <c r="D105" s="109" t="s">
        <v>1729</v>
      </c>
      <c r="E105" s="110"/>
      <c r="F105" s="110"/>
      <c r="G105" s="110"/>
      <c r="H105" s="110"/>
      <c r="I105" s="110"/>
      <c r="J105" s="111">
        <f>J359</f>
        <v>0</v>
      </c>
      <c r="L105" s="108"/>
    </row>
    <row r="106" spans="2:12" s="9" customFormat="1" ht="19.899999999999999" customHeight="1">
      <c r="B106" s="108"/>
      <c r="D106" s="109" t="s">
        <v>1730</v>
      </c>
      <c r="E106" s="110"/>
      <c r="F106" s="110"/>
      <c r="G106" s="110"/>
      <c r="H106" s="110"/>
      <c r="I106" s="110"/>
      <c r="J106" s="111">
        <f>J397</f>
        <v>0</v>
      </c>
      <c r="L106" s="108"/>
    </row>
    <row r="107" spans="2:12" s="9" customFormat="1" ht="19.899999999999999" customHeight="1">
      <c r="B107" s="108"/>
      <c r="D107" s="109" t="s">
        <v>1731</v>
      </c>
      <c r="E107" s="110"/>
      <c r="F107" s="110"/>
      <c r="G107" s="110"/>
      <c r="H107" s="110"/>
      <c r="I107" s="110"/>
      <c r="J107" s="111">
        <f>J452</f>
        <v>0</v>
      </c>
      <c r="L107" s="108"/>
    </row>
    <row r="108" spans="2:12" s="9" customFormat="1" ht="19.899999999999999" customHeight="1">
      <c r="B108" s="108"/>
      <c r="D108" s="109" t="s">
        <v>1732</v>
      </c>
      <c r="E108" s="110"/>
      <c r="F108" s="110"/>
      <c r="G108" s="110"/>
      <c r="H108" s="110"/>
      <c r="I108" s="110"/>
      <c r="J108" s="111">
        <f>J510</f>
        <v>0</v>
      </c>
      <c r="L108" s="108"/>
    </row>
    <row r="109" spans="2:12" s="1" customFormat="1" ht="21.75" customHeight="1">
      <c r="B109" s="32"/>
      <c r="L109" s="32"/>
    </row>
    <row r="110" spans="2:12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2"/>
    </row>
    <row r="114" spans="2:63" s="1" customFormat="1" ht="6.95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2"/>
    </row>
    <row r="115" spans="2:63" s="1" customFormat="1" ht="24.95" customHeight="1">
      <c r="B115" s="32"/>
      <c r="C115" s="21" t="s">
        <v>121</v>
      </c>
      <c r="L115" s="32"/>
    </row>
    <row r="116" spans="2:63" s="1" customFormat="1" ht="6.95" customHeight="1">
      <c r="B116" s="32"/>
      <c r="L116" s="32"/>
    </row>
    <row r="117" spans="2:63" s="1" customFormat="1" ht="12" customHeight="1">
      <c r="B117" s="32"/>
      <c r="C117" s="27" t="s">
        <v>16</v>
      </c>
      <c r="L117" s="32"/>
    </row>
    <row r="118" spans="2:63" s="1" customFormat="1" ht="16.5" customHeight="1">
      <c r="B118" s="32"/>
      <c r="E118" s="229" t="str">
        <f>E7</f>
        <v>Revitalizace koupelen Domov Příbor, Masarykova 542, k.ú.Příbor</v>
      </c>
      <c r="F118" s="230"/>
      <c r="G118" s="230"/>
      <c r="H118" s="230"/>
      <c r="L118" s="32"/>
    </row>
    <row r="119" spans="2:63" s="1" customFormat="1" ht="12" customHeight="1">
      <c r="B119" s="32"/>
      <c r="C119" s="27" t="s">
        <v>98</v>
      </c>
      <c r="L119" s="32"/>
    </row>
    <row r="120" spans="2:63" s="1" customFormat="1" ht="30" customHeight="1">
      <c r="B120" s="32"/>
      <c r="E120" s="191" t="str">
        <f>E9</f>
        <v>0322 - Zdravotechnika, vytápění, vzduchotechnika a slaboproud</v>
      </c>
      <c r="F120" s="231"/>
      <c r="G120" s="231"/>
      <c r="H120" s="231"/>
      <c r="L120" s="32"/>
    </row>
    <row r="121" spans="2:63" s="1" customFormat="1" ht="6.95" customHeight="1">
      <c r="B121" s="32"/>
      <c r="L121" s="32"/>
    </row>
    <row r="122" spans="2:63" s="1" customFormat="1" ht="12" customHeight="1">
      <c r="B122" s="32"/>
      <c r="C122" s="27" t="s">
        <v>20</v>
      </c>
      <c r="F122" s="25" t="str">
        <f>F12</f>
        <v>Příbor</v>
      </c>
      <c r="I122" s="27" t="s">
        <v>22</v>
      </c>
      <c r="J122" s="52" t="str">
        <f>IF(J12="","",J12)</f>
        <v>4. 11. 2025</v>
      </c>
      <c r="L122" s="32"/>
    </row>
    <row r="123" spans="2:63" s="1" customFormat="1" ht="6.95" customHeight="1">
      <c r="B123" s="32"/>
      <c r="L123" s="32"/>
    </row>
    <row r="124" spans="2:63" s="1" customFormat="1" ht="15.2" customHeight="1">
      <c r="B124" s="32"/>
      <c r="C124" s="27" t="s">
        <v>24</v>
      </c>
      <c r="F124" s="25" t="str">
        <f>E15</f>
        <v>Domov Příbor, přísp.org., Masarykova 542, Příbor</v>
      </c>
      <c r="I124" s="27" t="s">
        <v>30</v>
      </c>
      <c r="J124" s="30" t="str">
        <f>E21</f>
        <v>Ing.Pavel KRÁTKÝ</v>
      </c>
      <c r="L124" s="32"/>
    </row>
    <row r="125" spans="2:63" s="1" customFormat="1" ht="15.2" customHeight="1">
      <c r="B125" s="32"/>
      <c r="C125" s="27" t="s">
        <v>28</v>
      </c>
      <c r="F125" s="25" t="str">
        <f>IF(E18="","",E18)</f>
        <v>Vyplň údaj</v>
      </c>
      <c r="I125" s="27" t="s">
        <v>34</v>
      </c>
      <c r="J125" s="30" t="str">
        <f>E24</f>
        <v>Hořák</v>
      </c>
      <c r="L125" s="32"/>
    </row>
    <row r="126" spans="2:63" s="1" customFormat="1" ht="10.35" customHeight="1">
      <c r="B126" s="32"/>
      <c r="L126" s="32"/>
    </row>
    <row r="127" spans="2:63" s="10" customFormat="1" ht="29.25" customHeight="1">
      <c r="B127" s="112"/>
      <c r="C127" s="113" t="s">
        <v>122</v>
      </c>
      <c r="D127" s="114" t="s">
        <v>62</v>
      </c>
      <c r="E127" s="114" t="s">
        <v>58</v>
      </c>
      <c r="F127" s="114" t="s">
        <v>59</v>
      </c>
      <c r="G127" s="114" t="s">
        <v>123</v>
      </c>
      <c r="H127" s="114" t="s">
        <v>124</v>
      </c>
      <c r="I127" s="114" t="s">
        <v>125</v>
      </c>
      <c r="J127" s="114" t="s">
        <v>102</v>
      </c>
      <c r="K127" s="115" t="s">
        <v>126</v>
      </c>
      <c r="L127" s="112"/>
      <c r="M127" s="59" t="s">
        <v>1</v>
      </c>
      <c r="N127" s="60" t="s">
        <v>41</v>
      </c>
      <c r="O127" s="60" t="s">
        <v>127</v>
      </c>
      <c r="P127" s="60" t="s">
        <v>128</v>
      </c>
      <c r="Q127" s="60" t="s">
        <v>129</v>
      </c>
      <c r="R127" s="60" t="s">
        <v>130</v>
      </c>
      <c r="S127" s="60" t="s">
        <v>131</v>
      </c>
      <c r="T127" s="61" t="s">
        <v>132</v>
      </c>
    </row>
    <row r="128" spans="2:63" s="1" customFormat="1" ht="22.9" customHeight="1">
      <c r="B128" s="32"/>
      <c r="C128" s="64" t="s">
        <v>133</v>
      </c>
      <c r="J128" s="116">
        <f>BK128</f>
        <v>0</v>
      </c>
      <c r="L128" s="32"/>
      <c r="M128" s="62"/>
      <c r="N128" s="53"/>
      <c r="O128" s="53"/>
      <c r="P128" s="117">
        <f>P129+P138</f>
        <v>0</v>
      </c>
      <c r="Q128" s="53"/>
      <c r="R128" s="117">
        <f>R129+R138</f>
        <v>0.9712940000000001</v>
      </c>
      <c r="S128" s="53"/>
      <c r="T128" s="118">
        <f>T129+T138</f>
        <v>1.27752</v>
      </c>
      <c r="AT128" s="17" t="s">
        <v>76</v>
      </c>
      <c r="AU128" s="17" t="s">
        <v>104</v>
      </c>
      <c r="BK128" s="119">
        <f>BK129+BK138</f>
        <v>0</v>
      </c>
    </row>
    <row r="129" spans="2:65" s="11" customFormat="1" ht="25.9" customHeight="1">
      <c r="B129" s="120"/>
      <c r="D129" s="121" t="s">
        <v>76</v>
      </c>
      <c r="E129" s="122" t="s">
        <v>134</v>
      </c>
      <c r="F129" s="122" t="s">
        <v>135</v>
      </c>
      <c r="I129" s="123"/>
      <c r="J129" s="124">
        <f>BK129</f>
        <v>0</v>
      </c>
      <c r="L129" s="120"/>
      <c r="M129" s="125"/>
      <c r="P129" s="126">
        <f>P130</f>
        <v>0</v>
      </c>
      <c r="R129" s="126">
        <f>R130</f>
        <v>0</v>
      </c>
      <c r="T129" s="127">
        <f>T130</f>
        <v>0</v>
      </c>
      <c r="AR129" s="121" t="s">
        <v>85</v>
      </c>
      <c r="AT129" s="128" t="s">
        <v>76</v>
      </c>
      <c r="AU129" s="128" t="s">
        <v>77</v>
      </c>
      <c r="AY129" s="121" t="s">
        <v>136</v>
      </c>
      <c r="BK129" s="129">
        <f>BK130</f>
        <v>0</v>
      </c>
    </row>
    <row r="130" spans="2:65" s="11" customFormat="1" ht="22.9" customHeight="1">
      <c r="B130" s="120"/>
      <c r="D130" s="121" t="s">
        <v>76</v>
      </c>
      <c r="E130" s="130" t="s">
        <v>611</v>
      </c>
      <c r="F130" s="130" t="s">
        <v>612</v>
      </c>
      <c r="I130" s="123"/>
      <c r="J130" s="131">
        <f>BK130</f>
        <v>0</v>
      </c>
      <c r="L130" s="120"/>
      <c r="M130" s="125"/>
      <c r="P130" s="126">
        <f>SUM(P131:P137)</f>
        <v>0</v>
      </c>
      <c r="R130" s="126">
        <f>SUM(R131:R137)</f>
        <v>0</v>
      </c>
      <c r="T130" s="127">
        <f>SUM(T131:T137)</f>
        <v>0</v>
      </c>
      <c r="AR130" s="121" t="s">
        <v>85</v>
      </c>
      <c r="AT130" s="128" t="s">
        <v>76</v>
      </c>
      <c r="AU130" s="128" t="s">
        <v>85</v>
      </c>
      <c r="AY130" s="121" t="s">
        <v>136</v>
      </c>
      <c r="BK130" s="129">
        <f>SUM(BK131:BK137)</f>
        <v>0</v>
      </c>
    </row>
    <row r="131" spans="2:65" s="1" customFormat="1" ht="16.5" customHeight="1">
      <c r="B131" s="32"/>
      <c r="C131" s="132" t="s">
        <v>85</v>
      </c>
      <c r="D131" s="132" t="s">
        <v>139</v>
      </c>
      <c r="E131" s="133" t="s">
        <v>614</v>
      </c>
      <c r="F131" s="134" t="s">
        <v>615</v>
      </c>
      <c r="G131" s="135" t="s">
        <v>142</v>
      </c>
      <c r="H131" s="136">
        <v>1.278</v>
      </c>
      <c r="I131" s="137"/>
      <c r="J131" s="138">
        <f>ROUND(I131*H131,2)</f>
        <v>0</v>
      </c>
      <c r="K131" s="134" t="s">
        <v>143</v>
      </c>
      <c r="L131" s="32"/>
      <c r="M131" s="139" t="s">
        <v>1</v>
      </c>
      <c r="N131" s="140" t="s">
        <v>43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144</v>
      </c>
      <c r="AT131" s="143" t="s">
        <v>139</v>
      </c>
      <c r="AU131" s="143" t="s">
        <v>145</v>
      </c>
      <c r="AY131" s="17" t="s">
        <v>136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145</v>
      </c>
      <c r="BK131" s="144">
        <f>ROUND(I131*H131,2)</f>
        <v>0</v>
      </c>
      <c r="BL131" s="17" t="s">
        <v>144</v>
      </c>
      <c r="BM131" s="143" t="s">
        <v>616</v>
      </c>
    </row>
    <row r="132" spans="2:65" s="1" customFormat="1" ht="24.2" customHeight="1">
      <c r="B132" s="32"/>
      <c r="C132" s="132" t="s">
        <v>145</v>
      </c>
      <c r="D132" s="132" t="s">
        <v>139</v>
      </c>
      <c r="E132" s="133" t="s">
        <v>618</v>
      </c>
      <c r="F132" s="134" t="s">
        <v>619</v>
      </c>
      <c r="G132" s="135" t="s">
        <v>142</v>
      </c>
      <c r="H132" s="136">
        <v>1.278</v>
      </c>
      <c r="I132" s="137"/>
      <c r="J132" s="138">
        <f>ROUND(I132*H132,2)</f>
        <v>0</v>
      </c>
      <c r="K132" s="134" t="s">
        <v>143</v>
      </c>
      <c r="L132" s="32"/>
      <c r="M132" s="139" t="s">
        <v>1</v>
      </c>
      <c r="N132" s="140" t="s">
        <v>43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144</v>
      </c>
      <c r="AT132" s="143" t="s">
        <v>139</v>
      </c>
      <c r="AU132" s="143" t="s">
        <v>145</v>
      </c>
      <c r="AY132" s="17" t="s">
        <v>136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145</v>
      </c>
      <c r="BK132" s="144">
        <f>ROUND(I132*H132,2)</f>
        <v>0</v>
      </c>
      <c r="BL132" s="17" t="s">
        <v>144</v>
      </c>
      <c r="BM132" s="143" t="s">
        <v>620</v>
      </c>
    </row>
    <row r="133" spans="2:65" s="1" customFormat="1" ht="24.2" customHeight="1">
      <c r="B133" s="32"/>
      <c r="C133" s="132" t="s">
        <v>137</v>
      </c>
      <c r="D133" s="132" t="s">
        <v>139</v>
      </c>
      <c r="E133" s="133" t="s">
        <v>622</v>
      </c>
      <c r="F133" s="134" t="s">
        <v>623</v>
      </c>
      <c r="G133" s="135" t="s">
        <v>142</v>
      </c>
      <c r="H133" s="136">
        <v>1.278</v>
      </c>
      <c r="I133" s="137"/>
      <c r="J133" s="138">
        <f>ROUND(I133*H133,2)</f>
        <v>0</v>
      </c>
      <c r="K133" s="134" t="s">
        <v>143</v>
      </c>
      <c r="L133" s="32"/>
      <c r="M133" s="139" t="s">
        <v>1</v>
      </c>
      <c r="N133" s="140" t="s">
        <v>43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144</v>
      </c>
      <c r="AT133" s="143" t="s">
        <v>139</v>
      </c>
      <c r="AU133" s="143" t="s">
        <v>145</v>
      </c>
      <c r="AY133" s="17" t="s">
        <v>136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7" t="s">
        <v>145</v>
      </c>
      <c r="BK133" s="144">
        <f>ROUND(I133*H133,2)</f>
        <v>0</v>
      </c>
      <c r="BL133" s="17" t="s">
        <v>144</v>
      </c>
      <c r="BM133" s="143" t="s">
        <v>624</v>
      </c>
    </row>
    <row r="134" spans="2:65" s="1" customFormat="1" ht="24.2" customHeight="1">
      <c r="B134" s="32"/>
      <c r="C134" s="132" t="s">
        <v>144</v>
      </c>
      <c r="D134" s="132" t="s">
        <v>139</v>
      </c>
      <c r="E134" s="133" t="s">
        <v>626</v>
      </c>
      <c r="F134" s="134" t="s">
        <v>627</v>
      </c>
      <c r="G134" s="135" t="s">
        <v>142</v>
      </c>
      <c r="H134" s="136">
        <v>17.891999999999999</v>
      </c>
      <c r="I134" s="137"/>
      <c r="J134" s="138">
        <f>ROUND(I134*H134,2)</f>
        <v>0</v>
      </c>
      <c r="K134" s="134" t="s">
        <v>143</v>
      </c>
      <c r="L134" s="32"/>
      <c r="M134" s="139" t="s">
        <v>1</v>
      </c>
      <c r="N134" s="140" t="s">
        <v>43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144</v>
      </c>
      <c r="AT134" s="143" t="s">
        <v>139</v>
      </c>
      <c r="AU134" s="143" t="s">
        <v>145</v>
      </c>
      <c r="AY134" s="17" t="s">
        <v>136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7" t="s">
        <v>145</v>
      </c>
      <c r="BK134" s="144">
        <f>ROUND(I134*H134,2)</f>
        <v>0</v>
      </c>
      <c r="BL134" s="17" t="s">
        <v>144</v>
      </c>
      <c r="BM134" s="143" t="s">
        <v>628</v>
      </c>
    </row>
    <row r="135" spans="2:65" s="12" customFormat="1" ht="11.25">
      <c r="B135" s="145"/>
      <c r="D135" s="146" t="s">
        <v>147</v>
      </c>
      <c r="F135" s="148" t="s">
        <v>1733</v>
      </c>
      <c r="H135" s="149">
        <v>17.891999999999999</v>
      </c>
      <c r="I135" s="150"/>
      <c r="L135" s="145"/>
      <c r="M135" s="151"/>
      <c r="T135" s="152"/>
      <c r="AT135" s="147" t="s">
        <v>147</v>
      </c>
      <c r="AU135" s="147" t="s">
        <v>145</v>
      </c>
      <c r="AV135" s="12" t="s">
        <v>145</v>
      </c>
      <c r="AW135" s="12" t="s">
        <v>4</v>
      </c>
      <c r="AX135" s="12" t="s">
        <v>85</v>
      </c>
      <c r="AY135" s="147" t="s">
        <v>136</v>
      </c>
    </row>
    <row r="136" spans="2:65" s="1" customFormat="1" ht="37.9" customHeight="1">
      <c r="B136" s="32"/>
      <c r="C136" s="132" t="s">
        <v>181</v>
      </c>
      <c r="D136" s="132" t="s">
        <v>139</v>
      </c>
      <c r="E136" s="133" t="s">
        <v>639</v>
      </c>
      <c r="F136" s="134" t="s">
        <v>640</v>
      </c>
      <c r="G136" s="135" t="s">
        <v>142</v>
      </c>
      <c r="H136" s="136">
        <v>0.1</v>
      </c>
      <c r="I136" s="137"/>
      <c r="J136" s="138">
        <f>ROUND(I136*H136,2)</f>
        <v>0</v>
      </c>
      <c r="K136" s="134" t="s">
        <v>143</v>
      </c>
      <c r="L136" s="32"/>
      <c r="M136" s="139" t="s">
        <v>1</v>
      </c>
      <c r="N136" s="140" t="s">
        <v>43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144</v>
      </c>
      <c r="AT136" s="143" t="s">
        <v>139</v>
      </c>
      <c r="AU136" s="143" t="s">
        <v>145</v>
      </c>
      <c r="AY136" s="17" t="s">
        <v>136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145</v>
      </c>
      <c r="BK136" s="144">
        <f>ROUND(I136*H136,2)</f>
        <v>0</v>
      </c>
      <c r="BL136" s="17" t="s">
        <v>144</v>
      </c>
      <c r="BM136" s="143" t="s">
        <v>641</v>
      </c>
    </row>
    <row r="137" spans="2:65" s="1" customFormat="1" ht="44.25" customHeight="1">
      <c r="B137" s="32"/>
      <c r="C137" s="132" t="s">
        <v>187</v>
      </c>
      <c r="D137" s="132" t="s">
        <v>139</v>
      </c>
      <c r="E137" s="133" t="s">
        <v>647</v>
      </c>
      <c r="F137" s="134" t="s">
        <v>648</v>
      </c>
      <c r="G137" s="135" t="s">
        <v>142</v>
      </c>
      <c r="H137" s="136">
        <v>1.1779999999999999</v>
      </c>
      <c r="I137" s="137"/>
      <c r="J137" s="138">
        <f>ROUND(I137*H137,2)</f>
        <v>0</v>
      </c>
      <c r="K137" s="134" t="s">
        <v>143</v>
      </c>
      <c r="L137" s="32"/>
      <c r="M137" s="139" t="s">
        <v>1</v>
      </c>
      <c r="N137" s="140" t="s">
        <v>43</v>
      </c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144</v>
      </c>
      <c r="AT137" s="143" t="s">
        <v>139</v>
      </c>
      <c r="AU137" s="143" t="s">
        <v>145</v>
      </c>
      <c r="AY137" s="17" t="s">
        <v>136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7" t="s">
        <v>145</v>
      </c>
      <c r="BK137" s="144">
        <f>ROUND(I137*H137,2)</f>
        <v>0</v>
      </c>
      <c r="BL137" s="17" t="s">
        <v>144</v>
      </c>
      <c r="BM137" s="143" t="s">
        <v>649</v>
      </c>
    </row>
    <row r="138" spans="2:65" s="11" customFormat="1" ht="25.9" customHeight="1">
      <c r="B138" s="120"/>
      <c r="D138" s="121" t="s">
        <v>76</v>
      </c>
      <c r="E138" s="122" t="s">
        <v>659</v>
      </c>
      <c r="F138" s="122" t="s">
        <v>660</v>
      </c>
      <c r="I138" s="123"/>
      <c r="J138" s="124">
        <f>BK138</f>
        <v>0</v>
      </c>
      <c r="L138" s="120"/>
      <c r="M138" s="125"/>
      <c r="P138" s="126">
        <f>P139+P184+P209+P333+P349+P359+P397+P452+P510</f>
        <v>0</v>
      </c>
      <c r="R138" s="126">
        <f>R139+R184+R209+R333+R349+R359+R397+R452+R510</f>
        <v>0.9712940000000001</v>
      </c>
      <c r="T138" s="127">
        <f>T139+T184+T209+T333+T349+T359+T397+T452+T510</f>
        <v>1.27752</v>
      </c>
      <c r="AR138" s="121" t="s">
        <v>145</v>
      </c>
      <c r="AT138" s="128" t="s">
        <v>76</v>
      </c>
      <c r="AU138" s="128" t="s">
        <v>77</v>
      </c>
      <c r="AY138" s="121" t="s">
        <v>136</v>
      </c>
      <c r="BK138" s="129">
        <f>BK139+BK184+BK209+BK333+BK349+BK359+BK397+BK452+BK510</f>
        <v>0</v>
      </c>
    </row>
    <row r="139" spans="2:65" s="11" customFormat="1" ht="22.9" customHeight="1">
      <c r="B139" s="120"/>
      <c r="D139" s="121" t="s">
        <v>76</v>
      </c>
      <c r="E139" s="130" t="s">
        <v>1734</v>
      </c>
      <c r="F139" s="130" t="s">
        <v>1735</v>
      </c>
      <c r="I139" s="123"/>
      <c r="J139" s="131">
        <f>BK139</f>
        <v>0</v>
      </c>
      <c r="L139" s="120"/>
      <c r="M139" s="125"/>
      <c r="P139" s="126">
        <f>SUM(P140:P183)</f>
        <v>0</v>
      </c>
      <c r="R139" s="126">
        <f>SUM(R140:R183)</f>
        <v>0.15480000000000002</v>
      </c>
      <c r="T139" s="127">
        <f>SUM(T140:T183)</f>
        <v>0.13600000000000001</v>
      </c>
      <c r="AR139" s="121" t="s">
        <v>145</v>
      </c>
      <c r="AT139" s="128" t="s">
        <v>76</v>
      </c>
      <c r="AU139" s="128" t="s">
        <v>85</v>
      </c>
      <c r="AY139" s="121" t="s">
        <v>136</v>
      </c>
      <c r="BK139" s="129">
        <f>SUM(BK140:BK183)</f>
        <v>0</v>
      </c>
    </row>
    <row r="140" spans="2:65" s="1" customFormat="1" ht="37.9" customHeight="1">
      <c r="B140" s="32"/>
      <c r="C140" s="132" t="s">
        <v>193</v>
      </c>
      <c r="D140" s="132" t="s">
        <v>139</v>
      </c>
      <c r="E140" s="133" t="s">
        <v>1736</v>
      </c>
      <c r="F140" s="134" t="s">
        <v>1737</v>
      </c>
      <c r="G140" s="135" t="s">
        <v>1038</v>
      </c>
      <c r="H140" s="136">
        <v>8</v>
      </c>
      <c r="I140" s="137"/>
      <c r="J140" s="138">
        <f>ROUND(I140*H140,2)</f>
        <v>0</v>
      </c>
      <c r="K140" s="134" t="s">
        <v>1</v>
      </c>
      <c r="L140" s="32"/>
      <c r="M140" s="139" t="s">
        <v>1</v>
      </c>
      <c r="N140" s="140" t="s">
        <v>43</v>
      </c>
      <c r="P140" s="141">
        <f>O140*H140</f>
        <v>0</v>
      </c>
      <c r="Q140" s="141">
        <v>1.7000000000000001E-2</v>
      </c>
      <c r="R140" s="141">
        <f>Q140*H140</f>
        <v>0.13600000000000001</v>
      </c>
      <c r="S140" s="141">
        <v>1.7000000000000001E-2</v>
      </c>
      <c r="T140" s="142">
        <f>S140*H140</f>
        <v>0.13600000000000001</v>
      </c>
      <c r="AR140" s="143" t="s">
        <v>283</v>
      </c>
      <c r="AT140" s="143" t="s">
        <v>139</v>
      </c>
      <c r="AU140" s="143" t="s">
        <v>145</v>
      </c>
      <c r="AY140" s="17" t="s">
        <v>136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7" t="s">
        <v>145</v>
      </c>
      <c r="BK140" s="144">
        <f>ROUND(I140*H140,2)</f>
        <v>0</v>
      </c>
      <c r="BL140" s="17" t="s">
        <v>283</v>
      </c>
      <c r="BM140" s="143" t="s">
        <v>1738</v>
      </c>
    </row>
    <row r="141" spans="2:65" s="12" customFormat="1" ht="11.25">
      <c r="B141" s="145"/>
      <c r="D141" s="146" t="s">
        <v>147</v>
      </c>
      <c r="E141" s="147" t="s">
        <v>1</v>
      </c>
      <c r="F141" s="148" t="s">
        <v>1041</v>
      </c>
      <c r="H141" s="149">
        <v>1</v>
      </c>
      <c r="I141" s="150"/>
      <c r="L141" s="145"/>
      <c r="M141" s="151"/>
      <c r="T141" s="152"/>
      <c r="AT141" s="147" t="s">
        <v>147</v>
      </c>
      <c r="AU141" s="147" t="s">
        <v>145</v>
      </c>
      <c r="AV141" s="12" t="s">
        <v>145</v>
      </c>
      <c r="AW141" s="12" t="s">
        <v>33</v>
      </c>
      <c r="AX141" s="12" t="s">
        <v>77</v>
      </c>
      <c r="AY141" s="147" t="s">
        <v>136</v>
      </c>
    </row>
    <row r="142" spans="2:65" s="12" customFormat="1" ht="11.25">
      <c r="B142" s="145"/>
      <c r="D142" s="146" t="s">
        <v>147</v>
      </c>
      <c r="E142" s="147" t="s">
        <v>1</v>
      </c>
      <c r="F142" s="148" t="s">
        <v>1043</v>
      </c>
      <c r="H142" s="149">
        <v>1</v>
      </c>
      <c r="I142" s="150"/>
      <c r="L142" s="145"/>
      <c r="M142" s="151"/>
      <c r="T142" s="152"/>
      <c r="AT142" s="147" t="s">
        <v>147</v>
      </c>
      <c r="AU142" s="147" t="s">
        <v>145</v>
      </c>
      <c r="AV142" s="12" t="s">
        <v>145</v>
      </c>
      <c r="AW142" s="12" t="s">
        <v>33</v>
      </c>
      <c r="AX142" s="12" t="s">
        <v>77</v>
      </c>
      <c r="AY142" s="147" t="s">
        <v>136</v>
      </c>
    </row>
    <row r="143" spans="2:65" s="12" customFormat="1" ht="11.25">
      <c r="B143" s="145"/>
      <c r="D143" s="146" t="s">
        <v>147</v>
      </c>
      <c r="E143" s="147" t="s">
        <v>1</v>
      </c>
      <c r="F143" s="148" t="s">
        <v>1739</v>
      </c>
      <c r="H143" s="149">
        <v>1</v>
      </c>
      <c r="I143" s="150"/>
      <c r="L143" s="145"/>
      <c r="M143" s="151"/>
      <c r="T143" s="152"/>
      <c r="AT143" s="147" t="s">
        <v>147</v>
      </c>
      <c r="AU143" s="147" t="s">
        <v>145</v>
      </c>
      <c r="AV143" s="12" t="s">
        <v>145</v>
      </c>
      <c r="AW143" s="12" t="s">
        <v>33</v>
      </c>
      <c r="AX143" s="12" t="s">
        <v>77</v>
      </c>
      <c r="AY143" s="147" t="s">
        <v>136</v>
      </c>
    </row>
    <row r="144" spans="2:65" s="12" customFormat="1" ht="11.25">
      <c r="B144" s="145"/>
      <c r="D144" s="146" t="s">
        <v>147</v>
      </c>
      <c r="E144" s="147" t="s">
        <v>1</v>
      </c>
      <c r="F144" s="148" t="s">
        <v>905</v>
      </c>
      <c r="H144" s="149">
        <v>1</v>
      </c>
      <c r="I144" s="150"/>
      <c r="L144" s="145"/>
      <c r="M144" s="151"/>
      <c r="T144" s="152"/>
      <c r="AT144" s="147" t="s">
        <v>147</v>
      </c>
      <c r="AU144" s="147" t="s">
        <v>145</v>
      </c>
      <c r="AV144" s="12" t="s">
        <v>145</v>
      </c>
      <c r="AW144" s="12" t="s">
        <v>33</v>
      </c>
      <c r="AX144" s="12" t="s">
        <v>77</v>
      </c>
      <c r="AY144" s="147" t="s">
        <v>136</v>
      </c>
    </row>
    <row r="145" spans="2:65" s="12" customFormat="1" ht="11.25">
      <c r="B145" s="145"/>
      <c r="D145" s="146" t="s">
        <v>147</v>
      </c>
      <c r="E145" s="147" t="s">
        <v>1</v>
      </c>
      <c r="F145" s="148" t="s">
        <v>1044</v>
      </c>
      <c r="H145" s="149">
        <v>1</v>
      </c>
      <c r="I145" s="150"/>
      <c r="L145" s="145"/>
      <c r="M145" s="151"/>
      <c r="T145" s="152"/>
      <c r="AT145" s="147" t="s">
        <v>147</v>
      </c>
      <c r="AU145" s="147" t="s">
        <v>145</v>
      </c>
      <c r="AV145" s="12" t="s">
        <v>145</v>
      </c>
      <c r="AW145" s="12" t="s">
        <v>33</v>
      </c>
      <c r="AX145" s="12" t="s">
        <v>77</v>
      </c>
      <c r="AY145" s="147" t="s">
        <v>136</v>
      </c>
    </row>
    <row r="146" spans="2:65" s="12" customFormat="1" ht="11.25">
      <c r="B146" s="145"/>
      <c r="D146" s="146" t="s">
        <v>147</v>
      </c>
      <c r="E146" s="147" t="s">
        <v>1</v>
      </c>
      <c r="F146" s="148" t="s">
        <v>1045</v>
      </c>
      <c r="H146" s="149">
        <v>1</v>
      </c>
      <c r="I146" s="150"/>
      <c r="L146" s="145"/>
      <c r="M146" s="151"/>
      <c r="T146" s="152"/>
      <c r="AT146" s="147" t="s">
        <v>147</v>
      </c>
      <c r="AU146" s="147" t="s">
        <v>145</v>
      </c>
      <c r="AV146" s="12" t="s">
        <v>145</v>
      </c>
      <c r="AW146" s="12" t="s">
        <v>33</v>
      </c>
      <c r="AX146" s="12" t="s">
        <v>77</v>
      </c>
      <c r="AY146" s="147" t="s">
        <v>136</v>
      </c>
    </row>
    <row r="147" spans="2:65" s="12" customFormat="1" ht="11.25">
      <c r="B147" s="145"/>
      <c r="D147" s="146" t="s">
        <v>147</v>
      </c>
      <c r="E147" s="147" t="s">
        <v>1</v>
      </c>
      <c r="F147" s="148" t="s">
        <v>1046</v>
      </c>
      <c r="H147" s="149">
        <v>1</v>
      </c>
      <c r="I147" s="150"/>
      <c r="L147" s="145"/>
      <c r="M147" s="151"/>
      <c r="T147" s="152"/>
      <c r="AT147" s="147" t="s">
        <v>147</v>
      </c>
      <c r="AU147" s="147" t="s">
        <v>145</v>
      </c>
      <c r="AV147" s="12" t="s">
        <v>145</v>
      </c>
      <c r="AW147" s="12" t="s">
        <v>33</v>
      </c>
      <c r="AX147" s="12" t="s">
        <v>77</v>
      </c>
      <c r="AY147" s="147" t="s">
        <v>136</v>
      </c>
    </row>
    <row r="148" spans="2:65" s="12" customFormat="1" ht="11.25">
      <c r="B148" s="145"/>
      <c r="D148" s="146" t="s">
        <v>147</v>
      </c>
      <c r="E148" s="147" t="s">
        <v>1</v>
      </c>
      <c r="F148" s="148" t="s">
        <v>517</v>
      </c>
      <c r="H148" s="149">
        <v>1</v>
      </c>
      <c r="I148" s="150"/>
      <c r="L148" s="145"/>
      <c r="M148" s="151"/>
      <c r="T148" s="152"/>
      <c r="AT148" s="147" t="s">
        <v>147</v>
      </c>
      <c r="AU148" s="147" t="s">
        <v>145</v>
      </c>
      <c r="AV148" s="12" t="s">
        <v>145</v>
      </c>
      <c r="AW148" s="12" t="s">
        <v>33</v>
      </c>
      <c r="AX148" s="12" t="s">
        <v>77</v>
      </c>
      <c r="AY148" s="147" t="s">
        <v>136</v>
      </c>
    </row>
    <row r="149" spans="2:65" s="13" customFormat="1" ht="11.25">
      <c r="B149" s="153"/>
      <c r="D149" s="146" t="s">
        <v>147</v>
      </c>
      <c r="E149" s="154" t="s">
        <v>1</v>
      </c>
      <c r="F149" s="155" t="s">
        <v>150</v>
      </c>
      <c r="H149" s="156">
        <v>8</v>
      </c>
      <c r="I149" s="157"/>
      <c r="L149" s="153"/>
      <c r="M149" s="158"/>
      <c r="T149" s="159"/>
      <c r="AT149" s="154" t="s">
        <v>147</v>
      </c>
      <c r="AU149" s="154" t="s">
        <v>145</v>
      </c>
      <c r="AV149" s="13" t="s">
        <v>144</v>
      </c>
      <c r="AW149" s="13" t="s">
        <v>33</v>
      </c>
      <c r="AX149" s="13" t="s">
        <v>85</v>
      </c>
      <c r="AY149" s="154" t="s">
        <v>136</v>
      </c>
    </row>
    <row r="150" spans="2:65" s="1" customFormat="1" ht="16.5" customHeight="1">
      <c r="B150" s="32"/>
      <c r="C150" s="132" t="s">
        <v>154</v>
      </c>
      <c r="D150" s="132" t="s">
        <v>139</v>
      </c>
      <c r="E150" s="133" t="s">
        <v>1740</v>
      </c>
      <c r="F150" s="134" t="s">
        <v>1741</v>
      </c>
      <c r="G150" s="135" t="s">
        <v>515</v>
      </c>
      <c r="H150" s="136">
        <v>8</v>
      </c>
      <c r="I150" s="137"/>
      <c r="J150" s="138">
        <f>ROUND(I150*H150,2)</f>
        <v>0</v>
      </c>
      <c r="K150" s="134" t="s">
        <v>143</v>
      </c>
      <c r="L150" s="32"/>
      <c r="M150" s="139" t="s">
        <v>1</v>
      </c>
      <c r="N150" s="140" t="s">
        <v>43</v>
      </c>
      <c r="P150" s="141">
        <f>O150*H150</f>
        <v>0</v>
      </c>
      <c r="Q150" s="141">
        <v>2.7E-4</v>
      </c>
      <c r="R150" s="141">
        <f>Q150*H150</f>
        <v>2.16E-3</v>
      </c>
      <c r="S150" s="141">
        <v>0</v>
      </c>
      <c r="T150" s="142">
        <f>S150*H150</f>
        <v>0</v>
      </c>
      <c r="AR150" s="143" t="s">
        <v>283</v>
      </c>
      <c r="AT150" s="143" t="s">
        <v>139</v>
      </c>
      <c r="AU150" s="143" t="s">
        <v>145</v>
      </c>
      <c r="AY150" s="17" t="s">
        <v>136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7" t="s">
        <v>145</v>
      </c>
      <c r="BK150" s="144">
        <f>ROUND(I150*H150,2)</f>
        <v>0</v>
      </c>
      <c r="BL150" s="17" t="s">
        <v>283</v>
      </c>
      <c r="BM150" s="143" t="s">
        <v>1742</v>
      </c>
    </row>
    <row r="151" spans="2:65" s="12" customFormat="1" ht="11.25">
      <c r="B151" s="145"/>
      <c r="D151" s="146" t="s">
        <v>147</v>
      </c>
      <c r="E151" s="147" t="s">
        <v>1</v>
      </c>
      <c r="F151" s="148" t="s">
        <v>1041</v>
      </c>
      <c r="H151" s="149">
        <v>1</v>
      </c>
      <c r="I151" s="150"/>
      <c r="L151" s="145"/>
      <c r="M151" s="151"/>
      <c r="T151" s="152"/>
      <c r="AT151" s="147" t="s">
        <v>147</v>
      </c>
      <c r="AU151" s="147" t="s">
        <v>145</v>
      </c>
      <c r="AV151" s="12" t="s">
        <v>145</v>
      </c>
      <c r="AW151" s="12" t="s">
        <v>33</v>
      </c>
      <c r="AX151" s="12" t="s">
        <v>77</v>
      </c>
      <c r="AY151" s="147" t="s">
        <v>136</v>
      </c>
    </row>
    <row r="152" spans="2:65" s="12" customFormat="1" ht="11.25">
      <c r="B152" s="145"/>
      <c r="D152" s="146" t="s">
        <v>147</v>
      </c>
      <c r="E152" s="147" t="s">
        <v>1</v>
      </c>
      <c r="F152" s="148" t="s">
        <v>1043</v>
      </c>
      <c r="H152" s="149">
        <v>1</v>
      </c>
      <c r="I152" s="150"/>
      <c r="L152" s="145"/>
      <c r="M152" s="151"/>
      <c r="T152" s="152"/>
      <c r="AT152" s="147" t="s">
        <v>147</v>
      </c>
      <c r="AU152" s="147" t="s">
        <v>145</v>
      </c>
      <c r="AV152" s="12" t="s">
        <v>145</v>
      </c>
      <c r="AW152" s="12" t="s">
        <v>33</v>
      </c>
      <c r="AX152" s="12" t="s">
        <v>77</v>
      </c>
      <c r="AY152" s="147" t="s">
        <v>136</v>
      </c>
    </row>
    <row r="153" spans="2:65" s="12" customFormat="1" ht="11.25">
      <c r="B153" s="145"/>
      <c r="D153" s="146" t="s">
        <v>147</v>
      </c>
      <c r="E153" s="147" t="s">
        <v>1</v>
      </c>
      <c r="F153" s="148" t="s">
        <v>1739</v>
      </c>
      <c r="H153" s="149">
        <v>1</v>
      </c>
      <c r="I153" s="150"/>
      <c r="L153" s="145"/>
      <c r="M153" s="151"/>
      <c r="T153" s="152"/>
      <c r="AT153" s="147" t="s">
        <v>147</v>
      </c>
      <c r="AU153" s="147" t="s">
        <v>145</v>
      </c>
      <c r="AV153" s="12" t="s">
        <v>145</v>
      </c>
      <c r="AW153" s="12" t="s">
        <v>33</v>
      </c>
      <c r="AX153" s="12" t="s">
        <v>77</v>
      </c>
      <c r="AY153" s="147" t="s">
        <v>136</v>
      </c>
    </row>
    <row r="154" spans="2:65" s="12" customFormat="1" ht="11.25">
      <c r="B154" s="145"/>
      <c r="D154" s="146" t="s">
        <v>147</v>
      </c>
      <c r="E154" s="147" t="s">
        <v>1</v>
      </c>
      <c r="F154" s="148" t="s">
        <v>905</v>
      </c>
      <c r="H154" s="149">
        <v>1</v>
      </c>
      <c r="I154" s="150"/>
      <c r="L154" s="145"/>
      <c r="M154" s="151"/>
      <c r="T154" s="152"/>
      <c r="AT154" s="147" t="s">
        <v>147</v>
      </c>
      <c r="AU154" s="147" t="s">
        <v>145</v>
      </c>
      <c r="AV154" s="12" t="s">
        <v>145</v>
      </c>
      <c r="AW154" s="12" t="s">
        <v>33</v>
      </c>
      <c r="AX154" s="12" t="s">
        <v>77</v>
      </c>
      <c r="AY154" s="147" t="s">
        <v>136</v>
      </c>
    </row>
    <row r="155" spans="2:65" s="12" customFormat="1" ht="11.25">
      <c r="B155" s="145"/>
      <c r="D155" s="146" t="s">
        <v>147</v>
      </c>
      <c r="E155" s="147" t="s">
        <v>1</v>
      </c>
      <c r="F155" s="148" t="s">
        <v>1044</v>
      </c>
      <c r="H155" s="149">
        <v>1</v>
      </c>
      <c r="I155" s="150"/>
      <c r="L155" s="145"/>
      <c r="M155" s="151"/>
      <c r="T155" s="152"/>
      <c r="AT155" s="147" t="s">
        <v>147</v>
      </c>
      <c r="AU155" s="147" t="s">
        <v>145</v>
      </c>
      <c r="AV155" s="12" t="s">
        <v>145</v>
      </c>
      <c r="AW155" s="12" t="s">
        <v>33</v>
      </c>
      <c r="AX155" s="12" t="s">
        <v>77</v>
      </c>
      <c r="AY155" s="147" t="s">
        <v>136</v>
      </c>
    </row>
    <row r="156" spans="2:65" s="12" customFormat="1" ht="11.25">
      <c r="B156" s="145"/>
      <c r="D156" s="146" t="s">
        <v>147</v>
      </c>
      <c r="E156" s="147" t="s">
        <v>1</v>
      </c>
      <c r="F156" s="148" t="s">
        <v>1045</v>
      </c>
      <c r="H156" s="149">
        <v>1</v>
      </c>
      <c r="I156" s="150"/>
      <c r="L156" s="145"/>
      <c r="M156" s="151"/>
      <c r="T156" s="152"/>
      <c r="AT156" s="147" t="s">
        <v>147</v>
      </c>
      <c r="AU156" s="147" t="s">
        <v>145</v>
      </c>
      <c r="AV156" s="12" t="s">
        <v>145</v>
      </c>
      <c r="AW156" s="12" t="s">
        <v>33</v>
      </c>
      <c r="AX156" s="12" t="s">
        <v>77</v>
      </c>
      <c r="AY156" s="147" t="s">
        <v>136</v>
      </c>
    </row>
    <row r="157" spans="2:65" s="12" customFormat="1" ht="11.25">
      <c r="B157" s="145"/>
      <c r="D157" s="146" t="s">
        <v>147</v>
      </c>
      <c r="E157" s="147" t="s">
        <v>1</v>
      </c>
      <c r="F157" s="148" t="s">
        <v>1046</v>
      </c>
      <c r="H157" s="149">
        <v>1</v>
      </c>
      <c r="I157" s="150"/>
      <c r="L157" s="145"/>
      <c r="M157" s="151"/>
      <c r="T157" s="152"/>
      <c r="AT157" s="147" t="s">
        <v>147</v>
      </c>
      <c r="AU157" s="147" t="s">
        <v>145</v>
      </c>
      <c r="AV157" s="12" t="s">
        <v>145</v>
      </c>
      <c r="AW157" s="12" t="s">
        <v>33</v>
      </c>
      <c r="AX157" s="12" t="s">
        <v>77</v>
      </c>
      <c r="AY157" s="147" t="s">
        <v>136</v>
      </c>
    </row>
    <row r="158" spans="2:65" s="12" customFormat="1" ht="11.25">
      <c r="B158" s="145"/>
      <c r="D158" s="146" t="s">
        <v>147</v>
      </c>
      <c r="E158" s="147" t="s">
        <v>1</v>
      </c>
      <c r="F158" s="148" t="s">
        <v>517</v>
      </c>
      <c r="H158" s="149">
        <v>1</v>
      </c>
      <c r="I158" s="150"/>
      <c r="L158" s="145"/>
      <c r="M158" s="151"/>
      <c r="T158" s="152"/>
      <c r="AT158" s="147" t="s">
        <v>147</v>
      </c>
      <c r="AU158" s="147" t="s">
        <v>145</v>
      </c>
      <c r="AV158" s="12" t="s">
        <v>145</v>
      </c>
      <c r="AW158" s="12" t="s">
        <v>33</v>
      </c>
      <c r="AX158" s="12" t="s">
        <v>77</v>
      </c>
      <c r="AY158" s="147" t="s">
        <v>136</v>
      </c>
    </row>
    <row r="159" spans="2:65" s="13" customFormat="1" ht="11.25">
      <c r="B159" s="153"/>
      <c r="D159" s="146" t="s">
        <v>147</v>
      </c>
      <c r="E159" s="154" t="s">
        <v>1</v>
      </c>
      <c r="F159" s="155" t="s">
        <v>150</v>
      </c>
      <c r="H159" s="156">
        <v>8</v>
      </c>
      <c r="I159" s="157"/>
      <c r="L159" s="153"/>
      <c r="M159" s="158"/>
      <c r="T159" s="159"/>
      <c r="AT159" s="154" t="s">
        <v>147</v>
      </c>
      <c r="AU159" s="154" t="s">
        <v>145</v>
      </c>
      <c r="AV159" s="13" t="s">
        <v>144</v>
      </c>
      <c r="AW159" s="13" t="s">
        <v>33</v>
      </c>
      <c r="AX159" s="13" t="s">
        <v>85</v>
      </c>
      <c r="AY159" s="154" t="s">
        <v>136</v>
      </c>
    </row>
    <row r="160" spans="2:65" s="1" customFormat="1" ht="16.5" customHeight="1">
      <c r="B160" s="32"/>
      <c r="C160" s="132" t="s">
        <v>210</v>
      </c>
      <c r="D160" s="132" t="s">
        <v>139</v>
      </c>
      <c r="E160" s="133" t="s">
        <v>1743</v>
      </c>
      <c r="F160" s="134" t="s">
        <v>1744</v>
      </c>
      <c r="G160" s="135" t="s">
        <v>515</v>
      </c>
      <c r="H160" s="136">
        <v>8</v>
      </c>
      <c r="I160" s="137"/>
      <c r="J160" s="138">
        <f>ROUND(I160*H160,2)</f>
        <v>0</v>
      </c>
      <c r="K160" s="134" t="s">
        <v>143</v>
      </c>
      <c r="L160" s="32"/>
      <c r="M160" s="139" t="s">
        <v>1</v>
      </c>
      <c r="N160" s="140" t="s">
        <v>43</v>
      </c>
      <c r="P160" s="141">
        <f>O160*H160</f>
        <v>0</v>
      </c>
      <c r="Q160" s="141">
        <v>3.1E-4</v>
      </c>
      <c r="R160" s="141">
        <f>Q160*H160</f>
        <v>2.48E-3</v>
      </c>
      <c r="S160" s="141">
        <v>0</v>
      </c>
      <c r="T160" s="142">
        <f>S160*H160</f>
        <v>0</v>
      </c>
      <c r="AR160" s="143" t="s">
        <v>283</v>
      </c>
      <c r="AT160" s="143" t="s">
        <v>139</v>
      </c>
      <c r="AU160" s="143" t="s">
        <v>145</v>
      </c>
      <c r="AY160" s="17" t="s">
        <v>136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7" t="s">
        <v>145</v>
      </c>
      <c r="BK160" s="144">
        <f>ROUND(I160*H160,2)</f>
        <v>0</v>
      </c>
      <c r="BL160" s="17" t="s">
        <v>283</v>
      </c>
      <c r="BM160" s="143" t="s">
        <v>1745</v>
      </c>
    </row>
    <row r="161" spans="2:65" s="12" customFormat="1" ht="11.25">
      <c r="B161" s="145"/>
      <c r="D161" s="146" t="s">
        <v>147</v>
      </c>
      <c r="E161" s="147" t="s">
        <v>1</v>
      </c>
      <c r="F161" s="148" t="s">
        <v>1041</v>
      </c>
      <c r="H161" s="149">
        <v>1</v>
      </c>
      <c r="I161" s="150"/>
      <c r="L161" s="145"/>
      <c r="M161" s="151"/>
      <c r="T161" s="152"/>
      <c r="AT161" s="147" t="s">
        <v>147</v>
      </c>
      <c r="AU161" s="147" t="s">
        <v>145</v>
      </c>
      <c r="AV161" s="12" t="s">
        <v>145</v>
      </c>
      <c r="AW161" s="12" t="s">
        <v>33</v>
      </c>
      <c r="AX161" s="12" t="s">
        <v>77</v>
      </c>
      <c r="AY161" s="147" t="s">
        <v>136</v>
      </c>
    </row>
    <row r="162" spans="2:65" s="12" customFormat="1" ht="11.25">
      <c r="B162" s="145"/>
      <c r="D162" s="146" t="s">
        <v>147</v>
      </c>
      <c r="E162" s="147" t="s">
        <v>1</v>
      </c>
      <c r="F162" s="148" t="s">
        <v>1043</v>
      </c>
      <c r="H162" s="149">
        <v>1</v>
      </c>
      <c r="I162" s="150"/>
      <c r="L162" s="145"/>
      <c r="M162" s="151"/>
      <c r="T162" s="152"/>
      <c r="AT162" s="147" t="s">
        <v>147</v>
      </c>
      <c r="AU162" s="147" t="s">
        <v>145</v>
      </c>
      <c r="AV162" s="12" t="s">
        <v>145</v>
      </c>
      <c r="AW162" s="12" t="s">
        <v>33</v>
      </c>
      <c r="AX162" s="12" t="s">
        <v>77</v>
      </c>
      <c r="AY162" s="147" t="s">
        <v>136</v>
      </c>
    </row>
    <row r="163" spans="2:65" s="12" customFormat="1" ht="11.25">
      <c r="B163" s="145"/>
      <c r="D163" s="146" t="s">
        <v>147</v>
      </c>
      <c r="E163" s="147" t="s">
        <v>1</v>
      </c>
      <c r="F163" s="148" t="s">
        <v>1739</v>
      </c>
      <c r="H163" s="149">
        <v>1</v>
      </c>
      <c r="I163" s="150"/>
      <c r="L163" s="145"/>
      <c r="M163" s="151"/>
      <c r="T163" s="152"/>
      <c r="AT163" s="147" t="s">
        <v>147</v>
      </c>
      <c r="AU163" s="147" t="s">
        <v>145</v>
      </c>
      <c r="AV163" s="12" t="s">
        <v>145</v>
      </c>
      <c r="AW163" s="12" t="s">
        <v>33</v>
      </c>
      <c r="AX163" s="12" t="s">
        <v>77</v>
      </c>
      <c r="AY163" s="147" t="s">
        <v>136</v>
      </c>
    </row>
    <row r="164" spans="2:65" s="12" customFormat="1" ht="11.25">
      <c r="B164" s="145"/>
      <c r="D164" s="146" t="s">
        <v>147</v>
      </c>
      <c r="E164" s="147" t="s">
        <v>1</v>
      </c>
      <c r="F164" s="148" t="s">
        <v>905</v>
      </c>
      <c r="H164" s="149">
        <v>1</v>
      </c>
      <c r="I164" s="150"/>
      <c r="L164" s="145"/>
      <c r="M164" s="151"/>
      <c r="T164" s="152"/>
      <c r="AT164" s="147" t="s">
        <v>147</v>
      </c>
      <c r="AU164" s="147" t="s">
        <v>145</v>
      </c>
      <c r="AV164" s="12" t="s">
        <v>145</v>
      </c>
      <c r="AW164" s="12" t="s">
        <v>33</v>
      </c>
      <c r="AX164" s="12" t="s">
        <v>77</v>
      </c>
      <c r="AY164" s="147" t="s">
        <v>136</v>
      </c>
    </row>
    <row r="165" spans="2:65" s="12" customFormat="1" ht="11.25">
      <c r="B165" s="145"/>
      <c r="D165" s="146" t="s">
        <v>147</v>
      </c>
      <c r="E165" s="147" t="s">
        <v>1</v>
      </c>
      <c r="F165" s="148" t="s">
        <v>1044</v>
      </c>
      <c r="H165" s="149">
        <v>1</v>
      </c>
      <c r="I165" s="150"/>
      <c r="L165" s="145"/>
      <c r="M165" s="151"/>
      <c r="T165" s="152"/>
      <c r="AT165" s="147" t="s">
        <v>147</v>
      </c>
      <c r="AU165" s="147" t="s">
        <v>145</v>
      </c>
      <c r="AV165" s="12" t="s">
        <v>145</v>
      </c>
      <c r="AW165" s="12" t="s">
        <v>33</v>
      </c>
      <c r="AX165" s="12" t="s">
        <v>77</v>
      </c>
      <c r="AY165" s="147" t="s">
        <v>136</v>
      </c>
    </row>
    <row r="166" spans="2:65" s="12" customFormat="1" ht="11.25">
      <c r="B166" s="145"/>
      <c r="D166" s="146" t="s">
        <v>147</v>
      </c>
      <c r="E166" s="147" t="s">
        <v>1</v>
      </c>
      <c r="F166" s="148" t="s">
        <v>1045</v>
      </c>
      <c r="H166" s="149">
        <v>1</v>
      </c>
      <c r="I166" s="150"/>
      <c r="L166" s="145"/>
      <c r="M166" s="151"/>
      <c r="T166" s="152"/>
      <c r="AT166" s="147" t="s">
        <v>147</v>
      </c>
      <c r="AU166" s="147" t="s">
        <v>145</v>
      </c>
      <c r="AV166" s="12" t="s">
        <v>145</v>
      </c>
      <c r="AW166" s="12" t="s">
        <v>33</v>
      </c>
      <c r="AX166" s="12" t="s">
        <v>77</v>
      </c>
      <c r="AY166" s="147" t="s">
        <v>136</v>
      </c>
    </row>
    <row r="167" spans="2:65" s="12" customFormat="1" ht="11.25">
      <c r="B167" s="145"/>
      <c r="D167" s="146" t="s">
        <v>147</v>
      </c>
      <c r="E167" s="147" t="s">
        <v>1</v>
      </c>
      <c r="F167" s="148" t="s">
        <v>1046</v>
      </c>
      <c r="H167" s="149">
        <v>1</v>
      </c>
      <c r="I167" s="150"/>
      <c r="L167" s="145"/>
      <c r="M167" s="151"/>
      <c r="T167" s="152"/>
      <c r="AT167" s="147" t="s">
        <v>147</v>
      </c>
      <c r="AU167" s="147" t="s">
        <v>145</v>
      </c>
      <c r="AV167" s="12" t="s">
        <v>145</v>
      </c>
      <c r="AW167" s="12" t="s">
        <v>33</v>
      </c>
      <c r="AX167" s="12" t="s">
        <v>77</v>
      </c>
      <c r="AY167" s="147" t="s">
        <v>136</v>
      </c>
    </row>
    <row r="168" spans="2:65" s="12" customFormat="1" ht="11.25">
      <c r="B168" s="145"/>
      <c r="D168" s="146" t="s">
        <v>147</v>
      </c>
      <c r="E168" s="147" t="s">
        <v>1</v>
      </c>
      <c r="F168" s="148" t="s">
        <v>517</v>
      </c>
      <c r="H168" s="149">
        <v>1</v>
      </c>
      <c r="I168" s="150"/>
      <c r="L168" s="145"/>
      <c r="M168" s="151"/>
      <c r="T168" s="152"/>
      <c r="AT168" s="147" t="s">
        <v>147</v>
      </c>
      <c r="AU168" s="147" t="s">
        <v>145</v>
      </c>
      <c r="AV168" s="12" t="s">
        <v>145</v>
      </c>
      <c r="AW168" s="12" t="s">
        <v>33</v>
      </c>
      <c r="AX168" s="12" t="s">
        <v>77</v>
      </c>
      <c r="AY168" s="147" t="s">
        <v>136</v>
      </c>
    </row>
    <row r="169" spans="2:65" s="13" customFormat="1" ht="11.25">
      <c r="B169" s="153"/>
      <c r="D169" s="146" t="s">
        <v>147</v>
      </c>
      <c r="E169" s="154" t="s">
        <v>1</v>
      </c>
      <c r="F169" s="155" t="s">
        <v>150</v>
      </c>
      <c r="H169" s="156">
        <v>8</v>
      </c>
      <c r="I169" s="157"/>
      <c r="L169" s="153"/>
      <c r="M169" s="158"/>
      <c r="T169" s="159"/>
      <c r="AT169" s="154" t="s">
        <v>147</v>
      </c>
      <c r="AU169" s="154" t="s">
        <v>145</v>
      </c>
      <c r="AV169" s="13" t="s">
        <v>144</v>
      </c>
      <c r="AW169" s="13" t="s">
        <v>33</v>
      </c>
      <c r="AX169" s="13" t="s">
        <v>85</v>
      </c>
      <c r="AY169" s="154" t="s">
        <v>136</v>
      </c>
    </row>
    <row r="170" spans="2:65" s="1" customFormat="1" ht="16.5" customHeight="1">
      <c r="B170" s="32"/>
      <c r="C170" s="132" t="s">
        <v>221</v>
      </c>
      <c r="D170" s="132" t="s">
        <v>139</v>
      </c>
      <c r="E170" s="133" t="s">
        <v>1746</v>
      </c>
      <c r="F170" s="134" t="s">
        <v>1747</v>
      </c>
      <c r="G170" s="135" t="s">
        <v>515</v>
      </c>
      <c r="H170" s="136">
        <v>8</v>
      </c>
      <c r="I170" s="137"/>
      <c r="J170" s="138">
        <f>ROUND(I170*H170,2)</f>
        <v>0</v>
      </c>
      <c r="K170" s="134" t="s">
        <v>143</v>
      </c>
      <c r="L170" s="32"/>
      <c r="M170" s="139" t="s">
        <v>1</v>
      </c>
      <c r="N170" s="140" t="s">
        <v>43</v>
      </c>
      <c r="P170" s="141">
        <f>O170*H170</f>
        <v>0</v>
      </c>
      <c r="Q170" s="141">
        <v>1E-3</v>
      </c>
      <c r="R170" s="141">
        <f>Q170*H170</f>
        <v>8.0000000000000002E-3</v>
      </c>
      <c r="S170" s="141">
        <v>0</v>
      </c>
      <c r="T170" s="142">
        <f>S170*H170</f>
        <v>0</v>
      </c>
      <c r="AR170" s="143" t="s">
        <v>283</v>
      </c>
      <c r="AT170" s="143" t="s">
        <v>139</v>
      </c>
      <c r="AU170" s="143" t="s">
        <v>145</v>
      </c>
      <c r="AY170" s="17" t="s">
        <v>136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7" t="s">
        <v>145</v>
      </c>
      <c r="BK170" s="144">
        <f>ROUND(I170*H170,2)</f>
        <v>0</v>
      </c>
      <c r="BL170" s="17" t="s">
        <v>283</v>
      </c>
      <c r="BM170" s="143" t="s">
        <v>1748</v>
      </c>
    </row>
    <row r="171" spans="2:65" s="12" customFormat="1" ht="11.25">
      <c r="B171" s="145"/>
      <c r="D171" s="146" t="s">
        <v>147</v>
      </c>
      <c r="E171" s="147" t="s">
        <v>1</v>
      </c>
      <c r="F171" s="148" t="s">
        <v>1041</v>
      </c>
      <c r="H171" s="149">
        <v>1</v>
      </c>
      <c r="I171" s="150"/>
      <c r="L171" s="145"/>
      <c r="M171" s="151"/>
      <c r="T171" s="152"/>
      <c r="AT171" s="147" t="s">
        <v>147</v>
      </c>
      <c r="AU171" s="147" t="s">
        <v>145</v>
      </c>
      <c r="AV171" s="12" t="s">
        <v>145</v>
      </c>
      <c r="AW171" s="12" t="s">
        <v>33</v>
      </c>
      <c r="AX171" s="12" t="s">
        <v>77</v>
      </c>
      <c r="AY171" s="147" t="s">
        <v>136</v>
      </c>
    </row>
    <row r="172" spans="2:65" s="12" customFormat="1" ht="11.25">
      <c r="B172" s="145"/>
      <c r="D172" s="146" t="s">
        <v>147</v>
      </c>
      <c r="E172" s="147" t="s">
        <v>1</v>
      </c>
      <c r="F172" s="148" t="s">
        <v>1043</v>
      </c>
      <c r="H172" s="149">
        <v>1</v>
      </c>
      <c r="I172" s="150"/>
      <c r="L172" s="145"/>
      <c r="M172" s="151"/>
      <c r="T172" s="152"/>
      <c r="AT172" s="147" t="s">
        <v>147</v>
      </c>
      <c r="AU172" s="147" t="s">
        <v>145</v>
      </c>
      <c r="AV172" s="12" t="s">
        <v>145</v>
      </c>
      <c r="AW172" s="12" t="s">
        <v>33</v>
      </c>
      <c r="AX172" s="12" t="s">
        <v>77</v>
      </c>
      <c r="AY172" s="147" t="s">
        <v>136</v>
      </c>
    </row>
    <row r="173" spans="2:65" s="12" customFormat="1" ht="11.25">
      <c r="B173" s="145"/>
      <c r="D173" s="146" t="s">
        <v>147</v>
      </c>
      <c r="E173" s="147" t="s">
        <v>1</v>
      </c>
      <c r="F173" s="148" t="s">
        <v>1739</v>
      </c>
      <c r="H173" s="149">
        <v>1</v>
      </c>
      <c r="I173" s="150"/>
      <c r="L173" s="145"/>
      <c r="M173" s="151"/>
      <c r="T173" s="152"/>
      <c r="AT173" s="147" t="s">
        <v>147</v>
      </c>
      <c r="AU173" s="147" t="s">
        <v>145</v>
      </c>
      <c r="AV173" s="12" t="s">
        <v>145</v>
      </c>
      <c r="AW173" s="12" t="s">
        <v>33</v>
      </c>
      <c r="AX173" s="12" t="s">
        <v>77</v>
      </c>
      <c r="AY173" s="147" t="s">
        <v>136</v>
      </c>
    </row>
    <row r="174" spans="2:65" s="12" customFormat="1" ht="11.25">
      <c r="B174" s="145"/>
      <c r="D174" s="146" t="s">
        <v>147</v>
      </c>
      <c r="E174" s="147" t="s">
        <v>1</v>
      </c>
      <c r="F174" s="148" t="s">
        <v>905</v>
      </c>
      <c r="H174" s="149">
        <v>1</v>
      </c>
      <c r="I174" s="150"/>
      <c r="L174" s="145"/>
      <c r="M174" s="151"/>
      <c r="T174" s="152"/>
      <c r="AT174" s="147" t="s">
        <v>147</v>
      </c>
      <c r="AU174" s="147" t="s">
        <v>145</v>
      </c>
      <c r="AV174" s="12" t="s">
        <v>145</v>
      </c>
      <c r="AW174" s="12" t="s">
        <v>33</v>
      </c>
      <c r="AX174" s="12" t="s">
        <v>77</v>
      </c>
      <c r="AY174" s="147" t="s">
        <v>136</v>
      </c>
    </row>
    <row r="175" spans="2:65" s="12" customFormat="1" ht="11.25">
      <c r="B175" s="145"/>
      <c r="D175" s="146" t="s">
        <v>147</v>
      </c>
      <c r="E175" s="147" t="s">
        <v>1</v>
      </c>
      <c r="F175" s="148" t="s">
        <v>1044</v>
      </c>
      <c r="H175" s="149">
        <v>1</v>
      </c>
      <c r="I175" s="150"/>
      <c r="L175" s="145"/>
      <c r="M175" s="151"/>
      <c r="T175" s="152"/>
      <c r="AT175" s="147" t="s">
        <v>147</v>
      </c>
      <c r="AU175" s="147" t="s">
        <v>145</v>
      </c>
      <c r="AV175" s="12" t="s">
        <v>145</v>
      </c>
      <c r="AW175" s="12" t="s">
        <v>33</v>
      </c>
      <c r="AX175" s="12" t="s">
        <v>77</v>
      </c>
      <c r="AY175" s="147" t="s">
        <v>136</v>
      </c>
    </row>
    <row r="176" spans="2:65" s="12" customFormat="1" ht="11.25">
      <c r="B176" s="145"/>
      <c r="D176" s="146" t="s">
        <v>147</v>
      </c>
      <c r="E176" s="147" t="s">
        <v>1</v>
      </c>
      <c r="F176" s="148" t="s">
        <v>1045</v>
      </c>
      <c r="H176" s="149">
        <v>1</v>
      </c>
      <c r="I176" s="150"/>
      <c r="L176" s="145"/>
      <c r="M176" s="151"/>
      <c r="T176" s="152"/>
      <c r="AT176" s="147" t="s">
        <v>147</v>
      </c>
      <c r="AU176" s="147" t="s">
        <v>145</v>
      </c>
      <c r="AV176" s="12" t="s">
        <v>145</v>
      </c>
      <c r="AW176" s="12" t="s">
        <v>33</v>
      </c>
      <c r="AX176" s="12" t="s">
        <v>77</v>
      </c>
      <c r="AY176" s="147" t="s">
        <v>136</v>
      </c>
    </row>
    <row r="177" spans="2:65" s="12" customFormat="1" ht="11.25">
      <c r="B177" s="145"/>
      <c r="D177" s="146" t="s">
        <v>147</v>
      </c>
      <c r="E177" s="147" t="s">
        <v>1</v>
      </c>
      <c r="F177" s="148" t="s">
        <v>1046</v>
      </c>
      <c r="H177" s="149">
        <v>1</v>
      </c>
      <c r="I177" s="150"/>
      <c r="L177" s="145"/>
      <c r="M177" s="151"/>
      <c r="T177" s="152"/>
      <c r="AT177" s="147" t="s">
        <v>147</v>
      </c>
      <c r="AU177" s="147" t="s">
        <v>145</v>
      </c>
      <c r="AV177" s="12" t="s">
        <v>145</v>
      </c>
      <c r="AW177" s="12" t="s">
        <v>33</v>
      </c>
      <c r="AX177" s="12" t="s">
        <v>77</v>
      </c>
      <c r="AY177" s="147" t="s">
        <v>136</v>
      </c>
    </row>
    <row r="178" spans="2:65" s="12" customFormat="1" ht="11.25">
      <c r="B178" s="145"/>
      <c r="D178" s="146" t="s">
        <v>147</v>
      </c>
      <c r="E178" s="147" t="s">
        <v>1</v>
      </c>
      <c r="F178" s="148" t="s">
        <v>517</v>
      </c>
      <c r="H178" s="149">
        <v>1</v>
      </c>
      <c r="I178" s="150"/>
      <c r="L178" s="145"/>
      <c r="M178" s="151"/>
      <c r="T178" s="152"/>
      <c r="AT178" s="147" t="s">
        <v>147</v>
      </c>
      <c r="AU178" s="147" t="s">
        <v>145</v>
      </c>
      <c r="AV178" s="12" t="s">
        <v>145</v>
      </c>
      <c r="AW178" s="12" t="s">
        <v>33</v>
      </c>
      <c r="AX178" s="12" t="s">
        <v>77</v>
      </c>
      <c r="AY178" s="147" t="s">
        <v>136</v>
      </c>
    </row>
    <row r="179" spans="2:65" s="13" customFormat="1" ht="11.25">
      <c r="B179" s="153"/>
      <c r="D179" s="146" t="s">
        <v>147</v>
      </c>
      <c r="E179" s="154" t="s">
        <v>1</v>
      </c>
      <c r="F179" s="155" t="s">
        <v>150</v>
      </c>
      <c r="H179" s="156">
        <v>8</v>
      </c>
      <c r="I179" s="157"/>
      <c r="L179" s="153"/>
      <c r="M179" s="158"/>
      <c r="T179" s="159"/>
      <c r="AT179" s="154" t="s">
        <v>147</v>
      </c>
      <c r="AU179" s="154" t="s">
        <v>145</v>
      </c>
      <c r="AV179" s="13" t="s">
        <v>144</v>
      </c>
      <c r="AW179" s="13" t="s">
        <v>33</v>
      </c>
      <c r="AX179" s="13" t="s">
        <v>85</v>
      </c>
      <c r="AY179" s="154" t="s">
        <v>136</v>
      </c>
    </row>
    <row r="180" spans="2:65" s="1" customFormat="1" ht="16.5" customHeight="1">
      <c r="B180" s="32"/>
      <c r="C180" s="132" t="s">
        <v>236</v>
      </c>
      <c r="D180" s="132" t="s">
        <v>139</v>
      </c>
      <c r="E180" s="133" t="s">
        <v>1749</v>
      </c>
      <c r="F180" s="134" t="s">
        <v>1750</v>
      </c>
      <c r="G180" s="135" t="s">
        <v>515</v>
      </c>
      <c r="H180" s="136">
        <v>8</v>
      </c>
      <c r="I180" s="137"/>
      <c r="J180" s="138">
        <f>ROUND(I180*H180,2)</f>
        <v>0</v>
      </c>
      <c r="K180" s="134" t="s">
        <v>143</v>
      </c>
      <c r="L180" s="32"/>
      <c r="M180" s="139" t="s">
        <v>1</v>
      </c>
      <c r="N180" s="140" t="s">
        <v>43</v>
      </c>
      <c r="P180" s="141">
        <f>O180*H180</f>
        <v>0</v>
      </c>
      <c r="Q180" s="141">
        <v>1.8000000000000001E-4</v>
      </c>
      <c r="R180" s="141">
        <f>Q180*H180</f>
        <v>1.4400000000000001E-3</v>
      </c>
      <c r="S180" s="141">
        <v>0</v>
      </c>
      <c r="T180" s="142">
        <f>S180*H180</f>
        <v>0</v>
      </c>
      <c r="AR180" s="143" t="s">
        <v>283</v>
      </c>
      <c r="AT180" s="143" t="s">
        <v>139</v>
      </c>
      <c r="AU180" s="143" t="s">
        <v>145</v>
      </c>
      <c r="AY180" s="17" t="s">
        <v>136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7" t="s">
        <v>145</v>
      </c>
      <c r="BK180" s="144">
        <f>ROUND(I180*H180,2)</f>
        <v>0</v>
      </c>
      <c r="BL180" s="17" t="s">
        <v>283</v>
      </c>
      <c r="BM180" s="143" t="s">
        <v>1751</v>
      </c>
    </row>
    <row r="181" spans="2:65" s="12" customFormat="1" ht="11.25">
      <c r="B181" s="145"/>
      <c r="D181" s="146" t="s">
        <v>147</v>
      </c>
      <c r="E181" s="147" t="s">
        <v>1</v>
      </c>
      <c r="F181" s="148" t="s">
        <v>1752</v>
      </c>
      <c r="H181" s="149">
        <v>8</v>
      </c>
      <c r="I181" s="150"/>
      <c r="L181" s="145"/>
      <c r="M181" s="151"/>
      <c r="T181" s="152"/>
      <c r="AT181" s="147" t="s">
        <v>147</v>
      </c>
      <c r="AU181" s="147" t="s">
        <v>145</v>
      </c>
      <c r="AV181" s="12" t="s">
        <v>145</v>
      </c>
      <c r="AW181" s="12" t="s">
        <v>33</v>
      </c>
      <c r="AX181" s="12" t="s">
        <v>85</v>
      </c>
      <c r="AY181" s="147" t="s">
        <v>136</v>
      </c>
    </row>
    <row r="182" spans="2:65" s="1" customFormat="1" ht="37.9" customHeight="1">
      <c r="B182" s="32"/>
      <c r="C182" s="160" t="s">
        <v>8</v>
      </c>
      <c r="D182" s="160" t="s">
        <v>151</v>
      </c>
      <c r="E182" s="161" t="s">
        <v>1753</v>
      </c>
      <c r="F182" s="162" t="s">
        <v>1754</v>
      </c>
      <c r="G182" s="163" t="s">
        <v>515</v>
      </c>
      <c r="H182" s="164">
        <v>8</v>
      </c>
      <c r="I182" s="165"/>
      <c r="J182" s="166">
        <f>ROUND(I182*H182,2)</f>
        <v>0</v>
      </c>
      <c r="K182" s="162" t="s">
        <v>1</v>
      </c>
      <c r="L182" s="167"/>
      <c r="M182" s="168" t="s">
        <v>1</v>
      </c>
      <c r="N182" s="169" t="s">
        <v>43</v>
      </c>
      <c r="P182" s="141">
        <f>O182*H182</f>
        <v>0</v>
      </c>
      <c r="Q182" s="141">
        <v>5.9000000000000003E-4</v>
      </c>
      <c r="R182" s="141">
        <f>Q182*H182</f>
        <v>4.7200000000000002E-3</v>
      </c>
      <c r="S182" s="141">
        <v>0</v>
      </c>
      <c r="T182" s="142">
        <f>S182*H182</f>
        <v>0</v>
      </c>
      <c r="AR182" s="143" t="s">
        <v>473</v>
      </c>
      <c r="AT182" s="143" t="s">
        <v>151</v>
      </c>
      <c r="AU182" s="143" t="s">
        <v>145</v>
      </c>
      <c r="AY182" s="17" t="s">
        <v>136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7" t="s">
        <v>145</v>
      </c>
      <c r="BK182" s="144">
        <f>ROUND(I182*H182,2)</f>
        <v>0</v>
      </c>
      <c r="BL182" s="17" t="s">
        <v>283</v>
      </c>
      <c r="BM182" s="143" t="s">
        <v>1755</v>
      </c>
    </row>
    <row r="183" spans="2:65" s="1" customFormat="1" ht="24.2" customHeight="1">
      <c r="B183" s="32"/>
      <c r="C183" s="132" t="s">
        <v>259</v>
      </c>
      <c r="D183" s="132" t="s">
        <v>139</v>
      </c>
      <c r="E183" s="133" t="s">
        <v>1756</v>
      </c>
      <c r="F183" s="134" t="s">
        <v>1757</v>
      </c>
      <c r="G183" s="135" t="s">
        <v>142</v>
      </c>
      <c r="H183" s="136">
        <v>0.155</v>
      </c>
      <c r="I183" s="137"/>
      <c r="J183" s="138">
        <f>ROUND(I183*H183,2)</f>
        <v>0</v>
      </c>
      <c r="K183" s="134" t="s">
        <v>143</v>
      </c>
      <c r="L183" s="32"/>
      <c r="M183" s="139" t="s">
        <v>1</v>
      </c>
      <c r="N183" s="140" t="s">
        <v>43</v>
      </c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AR183" s="143" t="s">
        <v>283</v>
      </c>
      <c r="AT183" s="143" t="s">
        <v>139</v>
      </c>
      <c r="AU183" s="143" t="s">
        <v>145</v>
      </c>
      <c r="AY183" s="17" t="s">
        <v>136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7" t="s">
        <v>145</v>
      </c>
      <c r="BK183" s="144">
        <f>ROUND(I183*H183,2)</f>
        <v>0</v>
      </c>
      <c r="BL183" s="17" t="s">
        <v>283</v>
      </c>
      <c r="BM183" s="143" t="s">
        <v>1758</v>
      </c>
    </row>
    <row r="184" spans="2:65" s="11" customFormat="1" ht="22.9" customHeight="1">
      <c r="B184" s="120"/>
      <c r="D184" s="121" t="s">
        <v>76</v>
      </c>
      <c r="E184" s="130" t="s">
        <v>1759</v>
      </c>
      <c r="F184" s="130" t="s">
        <v>1760</v>
      </c>
      <c r="I184" s="123"/>
      <c r="J184" s="131">
        <f>BK184</f>
        <v>0</v>
      </c>
      <c r="L184" s="120"/>
      <c r="M184" s="125"/>
      <c r="P184" s="126">
        <f>SUM(P185:P208)</f>
        <v>0</v>
      </c>
      <c r="R184" s="126">
        <f>SUM(R185:R208)</f>
        <v>0.16</v>
      </c>
      <c r="T184" s="127">
        <f>SUM(T185:T208)</f>
        <v>0.16</v>
      </c>
      <c r="AR184" s="121" t="s">
        <v>145</v>
      </c>
      <c r="AT184" s="128" t="s">
        <v>76</v>
      </c>
      <c r="AU184" s="128" t="s">
        <v>85</v>
      </c>
      <c r="AY184" s="121" t="s">
        <v>136</v>
      </c>
      <c r="BK184" s="129">
        <f>SUM(BK185:BK208)</f>
        <v>0</v>
      </c>
    </row>
    <row r="185" spans="2:65" s="1" customFormat="1" ht="24.2" customHeight="1">
      <c r="B185" s="32"/>
      <c r="C185" s="132" t="s">
        <v>263</v>
      </c>
      <c r="D185" s="132" t="s">
        <v>139</v>
      </c>
      <c r="E185" s="133" t="s">
        <v>1761</v>
      </c>
      <c r="F185" s="134" t="s">
        <v>1762</v>
      </c>
      <c r="G185" s="135" t="s">
        <v>515</v>
      </c>
      <c r="H185" s="136">
        <v>16</v>
      </c>
      <c r="I185" s="137"/>
      <c r="J185" s="138">
        <f>ROUND(I185*H185,2)</f>
        <v>0</v>
      </c>
      <c r="K185" s="134" t="s">
        <v>143</v>
      </c>
      <c r="L185" s="32"/>
      <c r="M185" s="139" t="s">
        <v>1</v>
      </c>
      <c r="N185" s="140" t="s">
        <v>43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283</v>
      </c>
      <c r="AT185" s="143" t="s">
        <v>139</v>
      </c>
      <c r="AU185" s="143" t="s">
        <v>145</v>
      </c>
      <c r="AY185" s="17" t="s">
        <v>136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7" t="s">
        <v>145</v>
      </c>
      <c r="BK185" s="144">
        <f>ROUND(I185*H185,2)</f>
        <v>0</v>
      </c>
      <c r="BL185" s="17" t="s">
        <v>283</v>
      </c>
      <c r="BM185" s="143" t="s">
        <v>1763</v>
      </c>
    </row>
    <row r="186" spans="2:65" s="12" customFormat="1" ht="11.25">
      <c r="B186" s="145"/>
      <c r="D186" s="146" t="s">
        <v>147</v>
      </c>
      <c r="E186" s="147" t="s">
        <v>1</v>
      </c>
      <c r="F186" s="148" t="s">
        <v>1764</v>
      </c>
      <c r="H186" s="149">
        <v>2</v>
      </c>
      <c r="I186" s="150"/>
      <c r="L186" s="145"/>
      <c r="M186" s="151"/>
      <c r="T186" s="152"/>
      <c r="AT186" s="147" t="s">
        <v>147</v>
      </c>
      <c r="AU186" s="147" t="s">
        <v>145</v>
      </c>
      <c r="AV186" s="12" t="s">
        <v>145</v>
      </c>
      <c r="AW186" s="12" t="s">
        <v>33</v>
      </c>
      <c r="AX186" s="12" t="s">
        <v>77</v>
      </c>
      <c r="AY186" s="147" t="s">
        <v>136</v>
      </c>
    </row>
    <row r="187" spans="2:65" s="12" customFormat="1" ht="11.25">
      <c r="B187" s="145"/>
      <c r="D187" s="146" t="s">
        <v>147</v>
      </c>
      <c r="E187" s="147" t="s">
        <v>1</v>
      </c>
      <c r="F187" s="148" t="s">
        <v>1765</v>
      </c>
      <c r="H187" s="149">
        <v>2</v>
      </c>
      <c r="I187" s="150"/>
      <c r="L187" s="145"/>
      <c r="M187" s="151"/>
      <c r="T187" s="152"/>
      <c r="AT187" s="147" t="s">
        <v>147</v>
      </c>
      <c r="AU187" s="147" t="s">
        <v>145</v>
      </c>
      <c r="AV187" s="12" t="s">
        <v>145</v>
      </c>
      <c r="AW187" s="12" t="s">
        <v>33</v>
      </c>
      <c r="AX187" s="12" t="s">
        <v>77</v>
      </c>
      <c r="AY187" s="147" t="s">
        <v>136</v>
      </c>
    </row>
    <row r="188" spans="2:65" s="12" customFormat="1" ht="11.25">
      <c r="B188" s="145"/>
      <c r="D188" s="146" t="s">
        <v>147</v>
      </c>
      <c r="E188" s="147" t="s">
        <v>1</v>
      </c>
      <c r="F188" s="148" t="s">
        <v>1766</v>
      </c>
      <c r="H188" s="149">
        <v>2</v>
      </c>
      <c r="I188" s="150"/>
      <c r="L188" s="145"/>
      <c r="M188" s="151"/>
      <c r="T188" s="152"/>
      <c r="AT188" s="147" t="s">
        <v>147</v>
      </c>
      <c r="AU188" s="147" t="s">
        <v>145</v>
      </c>
      <c r="AV188" s="12" t="s">
        <v>145</v>
      </c>
      <c r="AW188" s="12" t="s">
        <v>33</v>
      </c>
      <c r="AX188" s="12" t="s">
        <v>77</v>
      </c>
      <c r="AY188" s="147" t="s">
        <v>136</v>
      </c>
    </row>
    <row r="189" spans="2:65" s="12" customFormat="1" ht="11.25">
      <c r="B189" s="145"/>
      <c r="D189" s="146" t="s">
        <v>147</v>
      </c>
      <c r="E189" s="147" t="s">
        <v>1</v>
      </c>
      <c r="F189" s="148" t="s">
        <v>1767</v>
      </c>
      <c r="H189" s="149">
        <v>2</v>
      </c>
      <c r="I189" s="150"/>
      <c r="L189" s="145"/>
      <c r="M189" s="151"/>
      <c r="T189" s="152"/>
      <c r="AT189" s="147" t="s">
        <v>147</v>
      </c>
      <c r="AU189" s="147" t="s">
        <v>145</v>
      </c>
      <c r="AV189" s="12" t="s">
        <v>145</v>
      </c>
      <c r="AW189" s="12" t="s">
        <v>33</v>
      </c>
      <c r="AX189" s="12" t="s">
        <v>77</v>
      </c>
      <c r="AY189" s="147" t="s">
        <v>136</v>
      </c>
    </row>
    <row r="190" spans="2:65" s="12" customFormat="1" ht="11.25">
      <c r="B190" s="145"/>
      <c r="D190" s="146" t="s">
        <v>147</v>
      </c>
      <c r="E190" s="147" t="s">
        <v>1</v>
      </c>
      <c r="F190" s="148" t="s">
        <v>1768</v>
      </c>
      <c r="H190" s="149">
        <v>2</v>
      </c>
      <c r="I190" s="150"/>
      <c r="L190" s="145"/>
      <c r="M190" s="151"/>
      <c r="T190" s="152"/>
      <c r="AT190" s="147" t="s">
        <v>147</v>
      </c>
      <c r="AU190" s="147" t="s">
        <v>145</v>
      </c>
      <c r="AV190" s="12" t="s">
        <v>145</v>
      </c>
      <c r="AW190" s="12" t="s">
        <v>33</v>
      </c>
      <c r="AX190" s="12" t="s">
        <v>77</v>
      </c>
      <c r="AY190" s="147" t="s">
        <v>136</v>
      </c>
    </row>
    <row r="191" spans="2:65" s="12" customFormat="1" ht="11.25">
      <c r="B191" s="145"/>
      <c r="D191" s="146" t="s">
        <v>147</v>
      </c>
      <c r="E191" s="147" t="s">
        <v>1</v>
      </c>
      <c r="F191" s="148" t="s">
        <v>1769</v>
      </c>
      <c r="H191" s="149">
        <v>2</v>
      </c>
      <c r="I191" s="150"/>
      <c r="L191" s="145"/>
      <c r="M191" s="151"/>
      <c r="T191" s="152"/>
      <c r="AT191" s="147" t="s">
        <v>147</v>
      </c>
      <c r="AU191" s="147" t="s">
        <v>145</v>
      </c>
      <c r="AV191" s="12" t="s">
        <v>145</v>
      </c>
      <c r="AW191" s="12" t="s">
        <v>33</v>
      </c>
      <c r="AX191" s="12" t="s">
        <v>77</v>
      </c>
      <c r="AY191" s="147" t="s">
        <v>136</v>
      </c>
    </row>
    <row r="192" spans="2:65" s="12" customFormat="1" ht="11.25">
      <c r="B192" s="145"/>
      <c r="D192" s="146" t="s">
        <v>147</v>
      </c>
      <c r="E192" s="147" t="s">
        <v>1</v>
      </c>
      <c r="F192" s="148" t="s">
        <v>1770</v>
      </c>
      <c r="H192" s="149">
        <v>2</v>
      </c>
      <c r="I192" s="150"/>
      <c r="L192" s="145"/>
      <c r="M192" s="151"/>
      <c r="T192" s="152"/>
      <c r="AT192" s="147" t="s">
        <v>147</v>
      </c>
      <c r="AU192" s="147" t="s">
        <v>145</v>
      </c>
      <c r="AV192" s="12" t="s">
        <v>145</v>
      </c>
      <c r="AW192" s="12" t="s">
        <v>33</v>
      </c>
      <c r="AX192" s="12" t="s">
        <v>77</v>
      </c>
      <c r="AY192" s="147" t="s">
        <v>136</v>
      </c>
    </row>
    <row r="193" spans="2:65" s="12" customFormat="1" ht="11.25">
      <c r="B193" s="145"/>
      <c r="D193" s="146" t="s">
        <v>147</v>
      </c>
      <c r="E193" s="147" t="s">
        <v>1</v>
      </c>
      <c r="F193" s="148" t="s">
        <v>1771</v>
      </c>
      <c r="H193" s="149">
        <v>2</v>
      </c>
      <c r="I193" s="150"/>
      <c r="L193" s="145"/>
      <c r="M193" s="151"/>
      <c r="T193" s="152"/>
      <c r="AT193" s="147" t="s">
        <v>147</v>
      </c>
      <c r="AU193" s="147" t="s">
        <v>145</v>
      </c>
      <c r="AV193" s="12" t="s">
        <v>145</v>
      </c>
      <c r="AW193" s="12" t="s">
        <v>33</v>
      </c>
      <c r="AX193" s="12" t="s">
        <v>77</v>
      </c>
      <c r="AY193" s="147" t="s">
        <v>136</v>
      </c>
    </row>
    <row r="194" spans="2:65" s="13" customFormat="1" ht="11.25">
      <c r="B194" s="153"/>
      <c r="D194" s="146" t="s">
        <v>147</v>
      </c>
      <c r="E194" s="154" t="s">
        <v>1</v>
      </c>
      <c r="F194" s="155" t="s">
        <v>150</v>
      </c>
      <c r="H194" s="156">
        <v>16</v>
      </c>
      <c r="I194" s="157"/>
      <c r="L194" s="153"/>
      <c r="M194" s="158"/>
      <c r="T194" s="159"/>
      <c r="AT194" s="154" t="s">
        <v>147</v>
      </c>
      <c r="AU194" s="154" t="s">
        <v>145</v>
      </c>
      <c r="AV194" s="13" t="s">
        <v>144</v>
      </c>
      <c r="AW194" s="13" t="s">
        <v>33</v>
      </c>
      <c r="AX194" s="13" t="s">
        <v>85</v>
      </c>
      <c r="AY194" s="154" t="s">
        <v>136</v>
      </c>
    </row>
    <row r="195" spans="2:65" s="1" customFormat="1" ht="44.25" customHeight="1">
      <c r="B195" s="32"/>
      <c r="C195" s="132" t="s">
        <v>272</v>
      </c>
      <c r="D195" s="132" t="s">
        <v>139</v>
      </c>
      <c r="E195" s="133" t="s">
        <v>1772</v>
      </c>
      <c r="F195" s="134" t="s">
        <v>1773</v>
      </c>
      <c r="G195" s="135" t="s">
        <v>1038</v>
      </c>
      <c r="H195" s="136">
        <v>8</v>
      </c>
      <c r="I195" s="137"/>
      <c r="J195" s="138">
        <f>ROUND(I195*H195,2)</f>
        <v>0</v>
      </c>
      <c r="K195" s="134" t="s">
        <v>1</v>
      </c>
      <c r="L195" s="32"/>
      <c r="M195" s="139" t="s">
        <v>1</v>
      </c>
      <c r="N195" s="140" t="s">
        <v>43</v>
      </c>
      <c r="P195" s="141">
        <f>O195*H195</f>
        <v>0</v>
      </c>
      <c r="Q195" s="141">
        <v>0.02</v>
      </c>
      <c r="R195" s="141">
        <f>Q195*H195</f>
        <v>0.16</v>
      </c>
      <c r="S195" s="141">
        <v>0.02</v>
      </c>
      <c r="T195" s="142">
        <f>S195*H195</f>
        <v>0.16</v>
      </c>
      <c r="AR195" s="143" t="s">
        <v>283</v>
      </c>
      <c r="AT195" s="143" t="s">
        <v>139</v>
      </c>
      <c r="AU195" s="143" t="s">
        <v>145</v>
      </c>
      <c r="AY195" s="17" t="s">
        <v>136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7" t="s">
        <v>145</v>
      </c>
      <c r="BK195" s="144">
        <f>ROUND(I195*H195,2)</f>
        <v>0</v>
      </c>
      <c r="BL195" s="17" t="s">
        <v>283</v>
      </c>
      <c r="BM195" s="143" t="s">
        <v>1774</v>
      </c>
    </row>
    <row r="196" spans="2:65" s="12" customFormat="1" ht="11.25">
      <c r="B196" s="145"/>
      <c r="D196" s="146" t="s">
        <v>147</v>
      </c>
      <c r="E196" s="147" t="s">
        <v>1</v>
      </c>
      <c r="F196" s="148" t="s">
        <v>1041</v>
      </c>
      <c r="H196" s="149">
        <v>1</v>
      </c>
      <c r="I196" s="150"/>
      <c r="L196" s="145"/>
      <c r="M196" s="151"/>
      <c r="T196" s="152"/>
      <c r="AT196" s="147" t="s">
        <v>147</v>
      </c>
      <c r="AU196" s="147" t="s">
        <v>145</v>
      </c>
      <c r="AV196" s="12" t="s">
        <v>145</v>
      </c>
      <c r="AW196" s="12" t="s">
        <v>33</v>
      </c>
      <c r="AX196" s="12" t="s">
        <v>77</v>
      </c>
      <c r="AY196" s="147" t="s">
        <v>136</v>
      </c>
    </row>
    <row r="197" spans="2:65" s="12" customFormat="1" ht="11.25">
      <c r="B197" s="145"/>
      <c r="D197" s="146" t="s">
        <v>147</v>
      </c>
      <c r="E197" s="147" t="s">
        <v>1</v>
      </c>
      <c r="F197" s="148" t="s">
        <v>1043</v>
      </c>
      <c r="H197" s="149">
        <v>1</v>
      </c>
      <c r="I197" s="150"/>
      <c r="L197" s="145"/>
      <c r="M197" s="151"/>
      <c r="T197" s="152"/>
      <c r="AT197" s="147" t="s">
        <v>147</v>
      </c>
      <c r="AU197" s="147" t="s">
        <v>145</v>
      </c>
      <c r="AV197" s="12" t="s">
        <v>145</v>
      </c>
      <c r="AW197" s="12" t="s">
        <v>33</v>
      </c>
      <c r="AX197" s="12" t="s">
        <v>77</v>
      </c>
      <c r="AY197" s="147" t="s">
        <v>136</v>
      </c>
    </row>
    <row r="198" spans="2:65" s="12" customFormat="1" ht="11.25">
      <c r="B198" s="145"/>
      <c r="D198" s="146" t="s">
        <v>147</v>
      </c>
      <c r="E198" s="147" t="s">
        <v>1</v>
      </c>
      <c r="F198" s="148" t="s">
        <v>1739</v>
      </c>
      <c r="H198" s="149">
        <v>1</v>
      </c>
      <c r="I198" s="150"/>
      <c r="L198" s="145"/>
      <c r="M198" s="151"/>
      <c r="T198" s="152"/>
      <c r="AT198" s="147" t="s">
        <v>147</v>
      </c>
      <c r="AU198" s="147" t="s">
        <v>145</v>
      </c>
      <c r="AV198" s="12" t="s">
        <v>145</v>
      </c>
      <c r="AW198" s="12" t="s">
        <v>33</v>
      </c>
      <c r="AX198" s="12" t="s">
        <v>77</v>
      </c>
      <c r="AY198" s="147" t="s">
        <v>136</v>
      </c>
    </row>
    <row r="199" spans="2:65" s="12" customFormat="1" ht="11.25">
      <c r="B199" s="145"/>
      <c r="D199" s="146" t="s">
        <v>147</v>
      </c>
      <c r="E199" s="147" t="s">
        <v>1</v>
      </c>
      <c r="F199" s="148" t="s">
        <v>905</v>
      </c>
      <c r="H199" s="149">
        <v>1</v>
      </c>
      <c r="I199" s="150"/>
      <c r="L199" s="145"/>
      <c r="M199" s="151"/>
      <c r="T199" s="152"/>
      <c r="AT199" s="147" t="s">
        <v>147</v>
      </c>
      <c r="AU199" s="147" t="s">
        <v>145</v>
      </c>
      <c r="AV199" s="12" t="s">
        <v>145</v>
      </c>
      <c r="AW199" s="12" t="s">
        <v>33</v>
      </c>
      <c r="AX199" s="12" t="s">
        <v>77</v>
      </c>
      <c r="AY199" s="147" t="s">
        <v>136</v>
      </c>
    </row>
    <row r="200" spans="2:65" s="12" customFormat="1" ht="11.25">
      <c r="B200" s="145"/>
      <c r="D200" s="146" t="s">
        <v>147</v>
      </c>
      <c r="E200" s="147" t="s">
        <v>1</v>
      </c>
      <c r="F200" s="148" t="s">
        <v>1044</v>
      </c>
      <c r="H200" s="149">
        <v>1</v>
      </c>
      <c r="I200" s="150"/>
      <c r="L200" s="145"/>
      <c r="M200" s="151"/>
      <c r="T200" s="152"/>
      <c r="AT200" s="147" t="s">
        <v>147</v>
      </c>
      <c r="AU200" s="147" t="s">
        <v>145</v>
      </c>
      <c r="AV200" s="12" t="s">
        <v>145</v>
      </c>
      <c r="AW200" s="12" t="s">
        <v>33</v>
      </c>
      <c r="AX200" s="12" t="s">
        <v>77</v>
      </c>
      <c r="AY200" s="147" t="s">
        <v>136</v>
      </c>
    </row>
    <row r="201" spans="2:65" s="12" customFormat="1" ht="11.25">
      <c r="B201" s="145"/>
      <c r="D201" s="146" t="s">
        <v>147</v>
      </c>
      <c r="E201" s="147" t="s">
        <v>1</v>
      </c>
      <c r="F201" s="148" t="s">
        <v>1045</v>
      </c>
      <c r="H201" s="149">
        <v>1</v>
      </c>
      <c r="I201" s="150"/>
      <c r="L201" s="145"/>
      <c r="M201" s="151"/>
      <c r="T201" s="152"/>
      <c r="AT201" s="147" t="s">
        <v>147</v>
      </c>
      <c r="AU201" s="147" t="s">
        <v>145</v>
      </c>
      <c r="AV201" s="12" t="s">
        <v>145</v>
      </c>
      <c r="AW201" s="12" t="s">
        <v>33</v>
      </c>
      <c r="AX201" s="12" t="s">
        <v>77</v>
      </c>
      <c r="AY201" s="147" t="s">
        <v>136</v>
      </c>
    </row>
    <row r="202" spans="2:65" s="12" customFormat="1" ht="11.25">
      <c r="B202" s="145"/>
      <c r="D202" s="146" t="s">
        <v>147</v>
      </c>
      <c r="E202" s="147" t="s">
        <v>1</v>
      </c>
      <c r="F202" s="148" t="s">
        <v>1046</v>
      </c>
      <c r="H202" s="149">
        <v>1</v>
      </c>
      <c r="I202" s="150"/>
      <c r="L202" s="145"/>
      <c r="M202" s="151"/>
      <c r="T202" s="152"/>
      <c r="AT202" s="147" t="s">
        <v>147</v>
      </c>
      <c r="AU202" s="147" t="s">
        <v>145</v>
      </c>
      <c r="AV202" s="12" t="s">
        <v>145</v>
      </c>
      <c r="AW202" s="12" t="s">
        <v>33</v>
      </c>
      <c r="AX202" s="12" t="s">
        <v>77</v>
      </c>
      <c r="AY202" s="147" t="s">
        <v>136</v>
      </c>
    </row>
    <row r="203" spans="2:65" s="12" customFormat="1" ht="11.25">
      <c r="B203" s="145"/>
      <c r="D203" s="146" t="s">
        <v>147</v>
      </c>
      <c r="E203" s="147" t="s">
        <v>1</v>
      </c>
      <c r="F203" s="148" t="s">
        <v>517</v>
      </c>
      <c r="H203" s="149">
        <v>1</v>
      </c>
      <c r="I203" s="150"/>
      <c r="L203" s="145"/>
      <c r="M203" s="151"/>
      <c r="T203" s="152"/>
      <c r="AT203" s="147" t="s">
        <v>147</v>
      </c>
      <c r="AU203" s="147" t="s">
        <v>145</v>
      </c>
      <c r="AV203" s="12" t="s">
        <v>145</v>
      </c>
      <c r="AW203" s="12" t="s">
        <v>33</v>
      </c>
      <c r="AX203" s="12" t="s">
        <v>77</v>
      </c>
      <c r="AY203" s="147" t="s">
        <v>136</v>
      </c>
    </row>
    <row r="204" spans="2:65" s="13" customFormat="1" ht="11.25">
      <c r="B204" s="153"/>
      <c r="D204" s="146" t="s">
        <v>147</v>
      </c>
      <c r="E204" s="154" t="s">
        <v>1</v>
      </c>
      <c r="F204" s="155" t="s">
        <v>150</v>
      </c>
      <c r="H204" s="156">
        <v>8</v>
      </c>
      <c r="I204" s="157"/>
      <c r="L204" s="153"/>
      <c r="M204" s="158"/>
      <c r="T204" s="159"/>
      <c r="AT204" s="154" t="s">
        <v>147</v>
      </c>
      <c r="AU204" s="154" t="s">
        <v>145</v>
      </c>
      <c r="AV204" s="13" t="s">
        <v>144</v>
      </c>
      <c r="AW204" s="13" t="s">
        <v>33</v>
      </c>
      <c r="AX204" s="13" t="s">
        <v>85</v>
      </c>
      <c r="AY204" s="154" t="s">
        <v>136</v>
      </c>
    </row>
    <row r="205" spans="2:65" s="1" customFormat="1" ht="24.2" customHeight="1">
      <c r="B205" s="32"/>
      <c r="C205" s="132" t="s">
        <v>283</v>
      </c>
      <c r="D205" s="132" t="s">
        <v>139</v>
      </c>
      <c r="E205" s="133" t="s">
        <v>1775</v>
      </c>
      <c r="F205" s="134" t="s">
        <v>1776</v>
      </c>
      <c r="G205" s="135" t="s">
        <v>515</v>
      </c>
      <c r="H205" s="136">
        <v>60</v>
      </c>
      <c r="I205" s="137"/>
      <c r="J205" s="138">
        <f>ROUND(I205*H205,2)</f>
        <v>0</v>
      </c>
      <c r="K205" s="134" t="s">
        <v>143</v>
      </c>
      <c r="L205" s="32"/>
      <c r="M205" s="139" t="s">
        <v>1</v>
      </c>
      <c r="N205" s="140" t="s">
        <v>43</v>
      </c>
      <c r="P205" s="141">
        <f>O205*H205</f>
        <v>0</v>
      </c>
      <c r="Q205" s="141">
        <v>0</v>
      </c>
      <c r="R205" s="141">
        <f>Q205*H205</f>
        <v>0</v>
      </c>
      <c r="S205" s="141">
        <v>0</v>
      </c>
      <c r="T205" s="142">
        <f>S205*H205</f>
        <v>0</v>
      </c>
      <c r="AR205" s="143" t="s">
        <v>283</v>
      </c>
      <c r="AT205" s="143" t="s">
        <v>139</v>
      </c>
      <c r="AU205" s="143" t="s">
        <v>145</v>
      </c>
      <c r="AY205" s="17" t="s">
        <v>136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7" t="s">
        <v>145</v>
      </c>
      <c r="BK205" s="144">
        <f>ROUND(I205*H205,2)</f>
        <v>0</v>
      </c>
      <c r="BL205" s="17" t="s">
        <v>283</v>
      </c>
      <c r="BM205" s="143" t="s">
        <v>1777</v>
      </c>
    </row>
    <row r="206" spans="2:65" s="14" customFormat="1" ht="11.25">
      <c r="B206" s="170"/>
      <c r="D206" s="146" t="s">
        <v>147</v>
      </c>
      <c r="E206" s="171" t="s">
        <v>1</v>
      </c>
      <c r="F206" s="172" t="s">
        <v>1778</v>
      </c>
      <c r="H206" s="171" t="s">
        <v>1</v>
      </c>
      <c r="I206" s="173"/>
      <c r="L206" s="170"/>
      <c r="M206" s="174"/>
      <c r="T206" s="175"/>
      <c r="AT206" s="171" t="s">
        <v>147</v>
      </c>
      <c r="AU206" s="171" t="s">
        <v>145</v>
      </c>
      <c r="AV206" s="14" t="s">
        <v>85</v>
      </c>
      <c r="AW206" s="14" t="s">
        <v>33</v>
      </c>
      <c r="AX206" s="14" t="s">
        <v>77</v>
      </c>
      <c r="AY206" s="171" t="s">
        <v>136</v>
      </c>
    </row>
    <row r="207" spans="2:65" s="12" customFormat="1" ht="11.25">
      <c r="B207" s="145"/>
      <c r="D207" s="146" t="s">
        <v>147</v>
      </c>
      <c r="E207" s="147" t="s">
        <v>1</v>
      </c>
      <c r="F207" s="148" t="s">
        <v>1779</v>
      </c>
      <c r="H207" s="149">
        <v>60</v>
      </c>
      <c r="I207" s="150"/>
      <c r="L207" s="145"/>
      <c r="M207" s="151"/>
      <c r="T207" s="152"/>
      <c r="AT207" s="147" t="s">
        <v>147</v>
      </c>
      <c r="AU207" s="147" t="s">
        <v>145</v>
      </c>
      <c r="AV207" s="12" t="s">
        <v>145</v>
      </c>
      <c r="AW207" s="12" t="s">
        <v>33</v>
      </c>
      <c r="AX207" s="12" t="s">
        <v>85</v>
      </c>
      <c r="AY207" s="147" t="s">
        <v>136</v>
      </c>
    </row>
    <row r="208" spans="2:65" s="1" customFormat="1" ht="24.2" customHeight="1">
      <c r="B208" s="32"/>
      <c r="C208" s="132" t="s">
        <v>293</v>
      </c>
      <c r="D208" s="132" t="s">
        <v>139</v>
      </c>
      <c r="E208" s="133" t="s">
        <v>1780</v>
      </c>
      <c r="F208" s="134" t="s">
        <v>1781</v>
      </c>
      <c r="G208" s="135" t="s">
        <v>142</v>
      </c>
      <c r="H208" s="136">
        <v>0.16</v>
      </c>
      <c r="I208" s="137"/>
      <c r="J208" s="138">
        <f>ROUND(I208*H208,2)</f>
        <v>0</v>
      </c>
      <c r="K208" s="134" t="s">
        <v>143</v>
      </c>
      <c r="L208" s="32"/>
      <c r="M208" s="139" t="s">
        <v>1</v>
      </c>
      <c r="N208" s="140" t="s">
        <v>43</v>
      </c>
      <c r="P208" s="141">
        <f>O208*H208</f>
        <v>0</v>
      </c>
      <c r="Q208" s="141">
        <v>0</v>
      </c>
      <c r="R208" s="141">
        <f>Q208*H208</f>
        <v>0</v>
      </c>
      <c r="S208" s="141">
        <v>0</v>
      </c>
      <c r="T208" s="142">
        <f>S208*H208</f>
        <v>0</v>
      </c>
      <c r="AR208" s="143" t="s">
        <v>283</v>
      </c>
      <c r="AT208" s="143" t="s">
        <v>139</v>
      </c>
      <c r="AU208" s="143" t="s">
        <v>145</v>
      </c>
      <c r="AY208" s="17" t="s">
        <v>136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7" t="s">
        <v>145</v>
      </c>
      <c r="BK208" s="144">
        <f>ROUND(I208*H208,2)</f>
        <v>0</v>
      </c>
      <c r="BL208" s="17" t="s">
        <v>283</v>
      </c>
      <c r="BM208" s="143" t="s">
        <v>1782</v>
      </c>
    </row>
    <row r="209" spans="2:65" s="11" customFormat="1" ht="22.9" customHeight="1">
      <c r="B209" s="120"/>
      <c r="D209" s="121" t="s">
        <v>76</v>
      </c>
      <c r="E209" s="130" t="s">
        <v>687</v>
      </c>
      <c r="F209" s="130" t="s">
        <v>688</v>
      </c>
      <c r="I209" s="123"/>
      <c r="J209" s="131">
        <f>BK209</f>
        <v>0</v>
      </c>
      <c r="L209" s="120"/>
      <c r="M209" s="125"/>
      <c r="P209" s="126">
        <f>SUM(P210:P332)</f>
        <v>0</v>
      </c>
      <c r="R209" s="126">
        <f>SUM(R210:R332)</f>
        <v>0.41018000000000004</v>
      </c>
      <c r="T209" s="127">
        <f>SUM(T210:T332)</f>
        <v>0.66975999999999991</v>
      </c>
      <c r="AR209" s="121" t="s">
        <v>145</v>
      </c>
      <c r="AT209" s="128" t="s">
        <v>76</v>
      </c>
      <c r="AU209" s="128" t="s">
        <v>85</v>
      </c>
      <c r="AY209" s="121" t="s">
        <v>136</v>
      </c>
      <c r="BK209" s="129">
        <f>SUM(BK210:BK332)</f>
        <v>0</v>
      </c>
    </row>
    <row r="210" spans="2:65" s="1" customFormat="1" ht="16.5" customHeight="1">
      <c r="B210" s="32"/>
      <c r="C210" s="132" t="s">
        <v>308</v>
      </c>
      <c r="D210" s="132" t="s">
        <v>139</v>
      </c>
      <c r="E210" s="133" t="s">
        <v>1783</v>
      </c>
      <c r="F210" s="134" t="s">
        <v>1784</v>
      </c>
      <c r="G210" s="135" t="s">
        <v>1785</v>
      </c>
      <c r="H210" s="136">
        <v>1</v>
      </c>
      <c r="I210" s="137"/>
      <c r="J210" s="138">
        <f>ROUND(I210*H210,2)</f>
        <v>0</v>
      </c>
      <c r="K210" s="134" t="s">
        <v>143</v>
      </c>
      <c r="L210" s="32"/>
      <c r="M210" s="139" t="s">
        <v>1</v>
      </c>
      <c r="N210" s="140" t="s">
        <v>43</v>
      </c>
      <c r="P210" s="141">
        <f>O210*H210</f>
        <v>0</v>
      </c>
      <c r="Q210" s="141">
        <v>0</v>
      </c>
      <c r="R210" s="141">
        <f>Q210*H210</f>
        <v>0</v>
      </c>
      <c r="S210" s="141">
        <v>3.4200000000000001E-2</v>
      </c>
      <c r="T210" s="142">
        <f>S210*H210</f>
        <v>3.4200000000000001E-2</v>
      </c>
      <c r="AR210" s="143" t="s">
        <v>283</v>
      </c>
      <c r="AT210" s="143" t="s">
        <v>139</v>
      </c>
      <c r="AU210" s="143" t="s">
        <v>145</v>
      </c>
      <c r="AY210" s="17" t="s">
        <v>136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145</v>
      </c>
      <c r="BK210" s="144">
        <f>ROUND(I210*H210,2)</f>
        <v>0</v>
      </c>
      <c r="BL210" s="17" t="s">
        <v>283</v>
      </c>
      <c r="BM210" s="143" t="s">
        <v>1786</v>
      </c>
    </row>
    <row r="211" spans="2:65" s="12" customFormat="1" ht="11.25">
      <c r="B211" s="145"/>
      <c r="D211" s="146" t="s">
        <v>147</v>
      </c>
      <c r="E211" s="147" t="s">
        <v>1</v>
      </c>
      <c r="F211" s="148" t="s">
        <v>905</v>
      </c>
      <c r="H211" s="149">
        <v>1</v>
      </c>
      <c r="I211" s="150"/>
      <c r="L211" s="145"/>
      <c r="M211" s="151"/>
      <c r="T211" s="152"/>
      <c r="AT211" s="147" t="s">
        <v>147</v>
      </c>
      <c r="AU211" s="147" t="s">
        <v>145</v>
      </c>
      <c r="AV211" s="12" t="s">
        <v>145</v>
      </c>
      <c r="AW211" s="12" t="s">
        <v>33</v>
      </c>
      <c r="AX211" s="12" t="s">
        <v>85</v>
      </c>
      <c r="AY211" s="147" t="s">
        <v>136</v>
      </c>
    </row>
    <row r="212" spans="2:65" s="1" customFormat="1" ht="16.5" customHeight="1">
      <c r="B212" s="32"/>
      <c r="C212" s="132" t="s">
        <v>322</v>
      </c>
      <c r="D212" s="132" t="s">
        <v>139</v>
      </c>
      <c r="E212" s="133" t="s">
        <v>1787</v>
      </c>
      <c r="F212" s="134" t="s">
        <v>1788</v>
      </c>
      <c r="G212" s="135" t="s">
        <v>1785</v>
      </c>
      <c r="H212" s="136">
        <v>7</v>
      </c>
      <c r="I212" s="137"/>
      <c r="J212" s="138">
        <f>ROUND(I212*H212,2)</f>
        <v>0</v>
      </c>
      <c r="K212" s="134" t="s">
        <v>1</v>
      </c>
      <c r="L212" s="32"/>
      <c r="M212" s="139" t="s">
        <v>1</v>
      </c>
      <c r="N212" s="140" t="s">
        <v>43</v>
      </c>
      <c r="P212" s="141">
        <f>O212*H212</f>
        <v>0</v>
      </c>
      <c r="Q212" s="141">
        <v>0</v>
      </c>
      <c r="R212" s="141">
        <f>Q212*H212</f>
        <v>0</v>
      </c>
      <c r="S212" s="141">
        <v>3.4200000000000001E-2</v>
      </c>
      <c r="T212" s="142">
        <f>S212*H212</f>
        <v>0.2394</v>
      </c>
      <c r="AR212" s="143" t="s">
        <v>283</v>
      </c>
      <c r="AT212" s="143" t="s">
        <v>139</v>
      </c>
      <c r="AU212" s="143" t="s">
        <v>145</v>
      </c>
      <c r="AY212" s="17" t="s">
        <v>136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7" t="s">
        <v>145</v>
      </c>
      <c r="BK212" s="144">
        <f>ROUND(I212*H212,2)</f>
        <v>0</v>
      </c>
      <c r="BL212" s="17" t="s">
        <v>283</v>
      </c>
      <c r="BM212" s="143" t="s">
        <v>1789</v>
      </c>
    </row>
    <row r="213" spans="2:65" s="12" customFormat="1" ht="11.25">
      <c r="B213" s="145"/>
      <c r="D213" s="146" t="s">
        <v>147</v>
      </c>
      <c r="E213" s="147" t="s">
        <v>1</v>
      </c>
      <c r="F213" s="148" t="s">
        <v>1041</v>
      </c>
      <c r="H213" s="149">
        <v>1</v>
      </c>
      <c r="I213" s="150"/>
      <c r="L213" s="145"/>
      <c r="M213" s="151"/>
      <c r="T213" s="152"/>
      <c r="AT213" s="147" t="s">
        <v>147</v>
      </c>
      <c r="AU213" s="147" t="s">
        <v>145</v>
      </c>
      <c r="AV213" s="12" t="s">
        <v>145</v>
      </c>
      <c r="AW213" s="12" t="s">
        <v>33</v>
      </c>
      <c r="AX213" s="12" t="s">
        <v>77</v>
      </c>
      <c r="AY213" s="147" t="s">
        <v>136</v>
      </c>
    </row>
    <row r="214" spans="2:65" s="12" customFormat="1" ht="11.25">
      <c r="B214" s="145"/>
      <c r="D214" s="146" t="s">
        <v>147</v>
      </c>
      <c r="E214" s="147" t="s">
        <v>1</v>
      </c>
      <c r="F214" s="148" t="s">
        <v>1043</v>
      </c>
      <c r="H214" s="149">
        <v>1</v>
      </c>
      <c r="I214" s="150"/>
      <c r="L214" s="145"/>
      <c r="M214" s="151"/>
      <c r="T214" s="152"/>
      <c r="AT214" s="147" t="s">
        <v>147</v>
      </c>
      <c r="AU214" s="147" t="s">
        <v>145</v>
      </c>
      <c r="AV214" s="12" t="s">
        <v>145</v>
      </c>
      <c r="AW214" s="12" t="s">
        <v>33</v>
      </c>
      <c r="AX214" s="12" t="s">
        <v>77</v>
      </c>
      <c r="AY214" s="147" t="s">
        <v>136</v>
      </c>
    </row>
    <row r="215" spans="2:65" s="12" customFormat="1" ht="11.25">
      <c r="B215" s="145"/>
      <c r="D215" s="146" t="s">
        <v>147</v>
      </c>
      <c r="E215" s="147" t="s">
        <v>1</v>
      </c>
      <c r="F215" s="148" t="s">
        <v>1739</v>
      </c>
      <c r="H215" s="149">
        <v>1</v>
      </c>
      <c r="I215" s="150"/>
      <c r="L215" s="145"/>
      <c r="M215" s="151"/>
      <c r="T215" s="152"/>
      <c r="AT215" s="147" t="s">
        <v>147</v>
      </c>
      <c r="AU215" s="147" t="s">
        <v>145</v>
      </c>
      <c r="AV215" s="12" t="s">
        <v>145</v>
      </c>
      <c r="AW215" s="12" t="s">
        <v>33</v>
      </c>
      <c r="AX215" s="12" t="s">
        <v>77</v>
      </c>
      <c r="AY215" s="147" t="s">
        <v>136</v>
      </c>
    </row>
    <row r="216" spans="2:65" s="15" customFormat="1" ht="11.25">
      <c r="B216" s="176"/>
      <c r="D216" s="146" t="s">
        <v>147</v>
      </c>
      <c r="E216" s="177" t="s">
        <v>1</v>
      </c>
      <c r="F216" s="178" t="s">
        <v>167</v>
      </c>
      <c r="H216" s="179">
        <v>3</v>
      </c>
      <c r="I216" s="180"/>
      <c r="L216" s="176"/>
      <c r="M216" s="181"/>
      <c r="T216" s="182"/>
      <c r="AT216" s="177" t="s">
        <v>147</v>
      </c>
      <c r="AU216" s="177" t="s">
        <v>145</v>
      </c>
      <c r="AV216" s="15" t="s">
        <v>137</v>
      </c>
      <c r="AW216" s="15" t="s">
        <v>33</v>
      </c>
      <c r="AX216" s="15" t="s">
        <v>77</v>
      </c>
      <c r="AY216" s="177" t="s">
        <v>136</v>
      </c>
    </row>
    <row r="217" spans="2:65" s="12" customFormat="1" ht="11.25">
      <c r="B217" s="145"/>
      <c r="D217" s="146" t="s">
        <v>147</v>
      </c>
      <c r="E217" s="147" t="s">
        <v>1</v>
      </c>
      <c r="F217" s="148" t="s">
        <v>1044</v>
      </c>
      <c r="H217" s="149">
        <v>1</v>
      </c>
      <c r="I217" s="150"/>
      <c r="L217" s="145"/>
      <c r="M217" s="151"/>
      <c r="T217" s="152"/>
      <c r="AT217" s="147" t="s">
        <v>147</v>
      </c>
      <c r="AU217" s="147" t="s">
        <v>145</v>
      </c>
      <c r="AV217" s="12" t="s">
        <v>145</v>
      </c>
      <c r="AW217" s="12" t="s">
        <v>33</v>
      </c>
      <c r="AX217" s="12" t="s">
        <v>77</v>
      </c>
      <c r="AY217" s="147" t="s">
        <v>136</v>
      </c>
    </row>
    <row r="218" spans="2:65" s="12" customFormat="1" ht="11.25">
      <c r="B218" s="145"/>
      <c r="D218" s="146" t="s">
        <v>147</v>
      </c>
      <c r="E218" s="147" t="s">
        <v>1</v>
      </c>
      <c r="F218" s="148" t="s">
        <v>1045</v>
      </c>
      <c r="H218" s="149">
        <v>1</v>
      </c>
      <c r="I218" s="150"/>
      <c r="L218" s="145"/>
      <c r="M218" s="151"/>
      <c r="T218" s="152"/>
      <c r="AT218" s="147" t="s">
        <v>147</v>
      </c>
      <c r="AU218" s="147" t="s">
        <v>145</v>
      </c>
      <c r="AV218" s="12" t="s">
        <v>145</v>
      </c>
      <c r="AW218" s="12" t="s">
        <v>33</v>
      </c>
      <c r="AX218" s="12" t="s">
        <v>77</v>
      </c>
      <c r="AY218" s="147" t="s">
        <v>136</v>
      </c>
    </row>
    <row r="219" spans="2:65" s="12" customFormat="1" ht="11.25">
      <c r="B219" s="145"/>
      <c r="D219" s="146" t="s">
        <v>147</v>
      </c>
      <c r="E219" s="147" t="s">
        <v>1</v>
      </c>
      <c r="F219" s="148" t="s">
        <v>1046</v>
      </c>
      <c r="H219" s="149">
        <v>1</v>
      </c>
      <c r="I219" s="150"/>
      <c r="L219" s="145"/>
      <c r="M219" s="151"/>
      <c r="T219" s="152"/>
      <c r="AT219" s="147" t="s">
        <v>147</v>
      </c>
      <c r="AU219" s="147" t="s">
        <v>145</v>
      </c>
      <c r="AV219" s="12" t="s">
        <v>145</v>
      </c>
      <c r="AW219" s="12" t="s">
        <v>33</v>
      </c>
      <c r="AX219" s="12" t="s">
        <v>77</v>
      </c>
      <c r="AY219" s="147" t="s">
        <v>136</v>
      </c>
    </row>
    <row r="220" spans="2:65" s="12" customFormat="1" ht="11.25">
      <c r="B220" s="145"/>
      <c r="D220" s="146" t="s">
        <v>147</v>
      </c>
      <c r="E220" s="147" t="s">
        <v>1</v>
      </c>
      <c r="F220" s="148" t="s">
        <v>517</v>
      </c>
      <c r="H220" s="149">
        <v>1</v>
      </c>
      <c r="I220" s="150"/>
      <c r="L220" s="145"/>
      <c r="M220" s="151"/>
      <c r="T220" s="152"/>
      <c r="AT220" s="147" t="s">
        <v>147</v>
      </c>
      <c r="AU220" s="147" t="s">
        <v>145</v>
      </c>
      <c r="AV220" s="12" t="s">
        <v>145</v>
      </c>
      <c r="AW220" s="12" t="s">
        <v>33</v>
      </c>
      <c r="AX220" s="12" t="s">
        <v>77</v>
      </c>
      <c r="AY220" s="147" t="s">
        <v>136</v>
      </c>
    </row>
    <row r="221" spans="2:65" s="15" customFormat="1" ht="11.25">
      <c r="B221" s="176"/>
      <c r="D221" s="146" t="s">
        <v>147</v>
      </c>
      <c r="E221" s="177" t="s">
        <v>1</v>
      </c>
      <c r="F221" s="178" t="s">
        <v>167</v>
      </c>
      <c r="H221" s="179">
        <v>4</v>
      </c>
      <c r="I221" s="180"/>
      <c r="L221" s="176"/>
      <c r="M221" s="181"/>
      <c r="T221" s="182"/>
      <c r="AT221" s="177" t="s">
        <v>147</v>
      </c>
      <c r="AU221" s="177" t="s">
        <v>145</v>
      </c>
      <c r="AV221" s="15" t="s">
        <v>137</v>
      </c>
      <c r="AW221" s="15" t="s">
        <v>33</v>
      </c>
      <c r="AX221" s="15" t="s">
        <v>77</v>
      </c>
      <c r="AY221" s="177" t="s">
        <v>136</v>
      </c>
    </row>
    <row r="222" spans="2:65" s="13" customFormat="1" ht="11.25">
      <c r="B222" s="153"/>
      <c r="D222" s="146" t="s">
        <v>147</v>
      </c>
      <c r="E222" s="154" t="s">
        <v>1</v>
      </c>
      <c r="F222" s="155" t="s">
        <v>150</v>
      </c>
      <c r="H222" s="156">
        <v>7</v>
      </c>
      <c r="I222" s="157"/>
      <c r="L222" s="153"/>
      <c r="M222" s="158"/>
      <c r="T222" s="159"/>
      <c r="AT222" s="154" t="s">
        <v>147</v>
      </c>
      <c r="AU222" s="154" t="s">
        <v>145</v>
      </c>
      <c r="AV222" s="13" t="s">
        <v>144</v>
      </c>
      <c r="AW222" s="13" t="s">
        <v>33</v>
      </c>
      <c r="AX222" s="13" t="s">
        <v>85</v>
      </c>
      <c r="AY222" s="154" t="s">
        <v>136</v>
      </c>
    </row>
    <row r="223" spans="2:65" s="1" customFormat="1" ht="24.2" customHeight="1">
      <c r="B223" s="32"/>
      <c r="C223" s="132" t="s">
        <v>333</v>
      </c>
      <c r="D223" s="132" t="s">
        <v>139</v>
      </c>
      <c r="E223" s="133" t="s">
        <v>1790</v>
      </c>
      <c r="F223" s="134" t="s">
        <v>1791</v>
      </c>
      <c r="G223" s="135" t="s">
        <v>515</v>
      </c>
      <c r="H223" s="136">
        <v>1</v>
      </c>
      <c r="I223" s="137"/>
      <c r="J223" s="138">
        <f>ROUND(I223*H223,2)</f>
        <v>0</v>
      </c>
      <c r="K223" s="134" t="s">
        <v>143</v>
      </c>
      <c r="L223" s="32"/>
      <c r="M223" s="139" t="s">
        <v>1</v>
      </c>
      <c r="N223" s="140" t="s">
        <v>43</v>
      </c>
      <c r="P223" s="141">
        <f>O223*H223</f>
        <v>0</v>
      </c>
      <c r="Q223" s="141">
        <v>6.3000000000000003E-4</v>
      </c>
      <c r="R223" s="141">
        <f>Q223*H223</f>
        <v>6.3000000000000003E-4</v>
      </c>
      <c r="S223" s="141">
        <v>0</v>
      </c>
      <c r="T223" s="142">
        <f>S223*H223</f>
        <v>0</v>
      </c>
      <c r="AR223" s="143" t="s">
        <v>283</v>
      </c>
      <c r="AT223" s="143" t="s">
        <v>139</v>
      </c>
      <c r="AU223" s="143" t="s">
        <v>145</v>
      </c>
      <c r="AY223" s="17" t="s">
        <v>136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7" t="s">
        <v>145</v>
      </c>
      <c r="BK223" s="144">
        <f>ROUND(I223*H223,2)</f>
        <v>0</v>
      </c>
      <c r="BL223" s="17" t="s">
        <v>283</v>
      </c>
      <c r="BM223" s="143" t="s">
        <v>1792</v>
      </c>
    </row>
    <row r="224" spans="2:65" s="12" customFormat="1" ht="11.25">
      <c r="B224" s="145"/>
      <c r="D224" s="146" t="s">
        <v>147</v>
      </c>
      <c r="E224" s="147" t="s">
        <v>1</v>
      </c>
      <c r="F224" s="148" t="s">
        <v>1793</v>
      </c>
      <c r="H224" s="149">
        <v>1</v>
      </c>
      <c r="I224" s="150"/>
      <c r="L224" s="145"/>
      <c r="M224" s="151"/>
      <c r="T224" s="152"/>
      <c r="AT224" s="147" t="s">
        <v>147</v>
      </c>
      <c r="AU224" s="147" t="s">
        <v>145</v>
      </c>
      <c r="AV224" s="12" t="s">
        <v>145</v>
      </c>
      <c r="AW224" s="12" t="s">
        <v>33</v>
      </c>
      <c r="AX224" s="12" t="s">
        <v>85</v>
      </c>
      <c r="AY224" s="147" t="s">
        <v>136</v>
      </c>
    </row>
    <row r="225" spans="2:65" s="1" customFormat="1" ht="33" customHeight="1">
      <c r="B225" s="32"/>
      <c r="C225" s="160" t="s">
        <v>7</v>
      </c>
      <c r="D225" s="160" t="s">
        <v>151</v>
      </c>
      <c r="E225" s="161" t="s">
        <v>1794</v>
      </c>
      <c r="F225" s="162" t="s">
        <v>1795</v>
      </c>
      <c r="G225" s="163" t="s">
        <v>515</v>
      </c>
      <c r="H225" s="164">
        <v>1</v>
      </c>
      <c r="I225" s="165"/>
      <c r="J225" s="166">
        <f>ROUND(I225*H225,2)</f>
        <v>0</v>
      </c>
      <c r="K225" s="162" t="s">
        <v>1</v>
      </c>
      <c r="L225" s="167"/>
      <c r="M225" s="168" t="s">
        <v>1</v>
      </c>
      <c r="N225" s="169" t="s">
        <v>43</v>
      </c>
      <c r="P225" s="141">
        <f>O225*H225</f>
        <v>0</v>
      </c>
      <c r="Q225" s="141">
        <v>2.5999999999999999E-2</v>
      </c>
      <c r="R225" s="141">
        <f>Q225*H225</f>
        <v>2.5999999999999999E-2</v>
      </c>
      <c r="S225" s="141">
        <v>0</v>
      </c>
      <c r="T225" s="142">
        <f>S225*H225</f>
        <v>0</v>
      </c>
      <c r="AR225" s="143" t="s">
        <v>473</v>
      </c>
      <c r="AT225" s="143" t="s">
        <v>151</v>
      </c>
      <c r="AU225" s="143" t="s">
        <v>145</v>
      </c>
      <c r="AY225" s="17" t="s">
        <v>136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7" t="s">
        <v>145</v>
      </c>
      <c r="BK225" s="144">
        <f>ROUND(I225*H225,2)</f>
        <v>0</v>
      </c>
      <c r="BL225" s="17" t="s">
        <v>283</v>
      </c>
      <c r="BM225" s="143" t="s">
        <v>1796</v>
      </c>
    </row>
    <row r="226" spans="2:65" s="1" customFormat="1" ht="24.2" customHeight="1">
      <c r="B226" s="32"/>
      <c r="C226" s="132" t="s">
        <v>354</v>
      </c>
      <c r="D226" s="132" t="s">
        <v>139</v>
      </c>
      <c r="E226" s="133" t="s">
        <v>1797</v>
      </c>
      <c r="F226" s="134" t="s">
        <v>1798</v>
      </c>
      <c r="G226" s="135" t="s">
        <v>515</v>
      </c>
      <c r="H226" s="136">
        <v>7</v>
      </c>
      <c r="I226" s="137"/>
      <c r="J226" s="138">
        <f>ROUND(I226*H226,2)</f>
        <v>0</v>
      </c>
      <c r="K226" s="134" t="s">
        <v>143</v>
      </c>
      <c r="L226" s="32"/>
      <c r="M226" s="139" t="s">
        <v>1</v>
      </c>
      <c r="N226" s="140" t="s">
        <v>43</v>
      </c>
      <c r="P226" s="141">
        <f>O226*H226</f>
        <v>0</v>
      </c>
      <c r="Q226" s="141">
        <v>1.2700000000000001E-3</v>
      </c>
      <c r="R226" s="141">
        <f>Q226*H226</f>
        <v>8.8900000000000003E-3</v>
      </c>
      <c r="S226" s="141">
        <v>0</v>
      </c>
      <c r="T226" s="142">
        <f>S226*H226</f>
        <v>0</v>
      </c>
      <c r="AR226" s="143" t="s">
        <v>283</v>
      </c>
      <c r="AT226" s="143" t="s">
        <v>139</v>
      </c>
      <c r="AU226" s="143" t="s">
        <v>145</v>
      </c>
      <c r="AY226" s="17" t="s">
        <v>136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7" t="s">
        <v>145</v>
      </c>
      <c r="BK226" s="144">
        <f>ROUND(I226*H226,2)</f>
        <v>0</v>
      </c>
      <c r="BL226" s="17" t="s">
        <v>283</v>
      </c>
      <c r="BM226" s="143" t="s">
        <v>1799</v>
      </c>
    </row>
    <row r="227" spans="2:65" s="12" customFormat="1" ht="11.25">
      <c r="B227" s="145"/>
      <c r="D227" s="146" t="s">
        <v>147</v>
      </c>
      <c r="E227" s="147" t="s">
        <v>1</v>
      </c>
      <c r="F227" s="148" t="s">
        <v>1800</v>
      </c>
      <c r="H227" s="149">
        <v>7</v>
      </c>
      <c r="I227" s="150"/>
      <c r="L227" s="145"/>
      <c r="M227" s="151"/>
      <c r="T227" s="152"/>
      <c r="AT227" s="147" t="s">
        <v>147</v>
      </c>
      <c r="AU227" s="147" t="s">
        <v>145</v>
      </c>
      <c r="AV227" s="12" t="s">
        <v>145</v>
      </c>
      <c r="AW227" s="12" t="s">
        <v>33</v>
      </c>
      <c r="AX227" s="12" t="s">
        <v>85</v>
      </c>
      <c r="AY227" s="147" t="s">
        <v>136</v>
      </c>
    </row>
    <row r="228" spans="2:65" s="1" customFormat="1" ht="33" customHeight="1">
      <c r="B228" s="32"/>
      <c r="C228" s="160" t="s">
        <v>362</v>
      </c>
      <c r="D228" s="160" t="s">
        <v>151</v>
      </c>
      <c r="E228" s="161" t="s">
        <v>1801</v>
      </c>
      <c r="F228" s="162" t="s">
        <v>1802</v>
      </c>
      <c r="G228" s="163" t="s">
        <v>515</v>
      </c>
      <c r="H228" s="164">
        <v>7</v>
      </c>
      <c r="I228" s="165"/>
      <c r="J228" s="166">
        <f>ROUND(I228*H228,2)</f>
        <v>0</v>
      </c>
      <c r="K228" s="162" t="s">
        <v>143</v>
      </c>
      <c r="L228" s="167"/>
      <c r="M228" s="168" t="s">
        <v>1</v>
      </c>
      <c r="N228" s="169" t="s">
        <v>43</v>
      </c>
      <c r="P228" s="141">
        <f>O228*H228</f>
        <v>0</v>
      </c>
      <c r="Q228" s="141">
        <v>2.1899999999999999E-2</v>
      </c>
      <c r="R228" s="141">
        <f>Q228*H228</f>
        <v>0.15329999999999999</v>
      </c>
      <c r="S228" s="141">
        <v>0</v>
      </c>
      <c r="T228" s="142">
        <f>S228*H228</f>
        <v>0</v>
      </c>
      <c r="AR228" s="143" t="s">
        <v>473</v>
      </c>
      <c r="AT228" s="143" t="s">
        <v>151</v>
      </c>
      <c r="AU228" s="143" t="s">
        <v>145</v>
      </c>
      <c r="AY228" s="17" t="s">
        <v>136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7" t="s">
        <v>145</v>
      </c>
      <c r="BK228" s="144">
        <f>ROUND(I228*H228,2)</f>
        <v>0</v>
      </c>
      <c r="BL228" s="17" t="s">
        <v>283</v>
      </c>
      <c r="BM228" s="143" t="s">
        <v>1803</v>
      </c>
    </row>
    <row r="229" spans="2:65" s="1" customFormat="1" ht="21.75" customHeight="1">
      <c r="B229" s="32"/>
      <c r="C229" s="132" t="s">
        <v>374</v>
      </c>
      <c r="D229" s="132" t="s">
        <v>139</v>
      </c>
      <c r="E229" s="133" t="s">
        <v>1804</v>
      </c>
      <c r="F229" s="134" t="s">
        <v>1805</v>
      </c>
      <c r="G229" s="135" t="s">
        <v>1785</v>
      </c>
      <c r="H229" s="136">
        <v>8</v>
      </c>
      <c r="I229" s="137"/>
      <c r="J229" s="138">
        <f>ROUND(I229*H229,2)</f>
        <v>0</v>
      </c>
      <c r="K229" s="134" t="s">
        <v>143</v>
      </c>
      <c r="L229" s="32"/>
      <c r="M229" s="139" t="s">
        <v>1</v>
      </c>
      <c r="N229" s="140" t="s">
        <v>43</v>
      </c>
      <c r="P229" s="141">
        <f>O229*H229</f>
        <v>0</v>
      </c>
      <c r="Q229" s="141">
        <v>2.2300000000000002E-3</v>
      </c>
      <c r="R229" s="141">
        <f>Q229*H229</f>
        <v>1.7840000000000002E-2</v>
      </c>
      <c r="S229" s="141">
        <v>0</v>
      </c>
      <c r="T229" s="142">
        <f>S229*H229</f>
        <v>0</v>
      </c>
      <c r="AR229" s="143" t="s">
        <v>283</v>
      </c>
      <c r="AT229" s="143" t="s">
        <v>139</v>
      </c>
      <c r="AU229" s="143" t="s">
        <v>145</v>
      </c>
      <c r="AY229" s="17" t="s">
        <v>136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7" t="s">
        <v>145</v>
      </c>
      <c r="BK229" s="144">
        <f>ROUND(I229*H229,2)</f>
        <v>0</v>
      </c>
      <c r="BL229" s="17" t="s">
        <v>283</v>
      </c>
      <c r="BM229" s="143" t="s">
        <v>1806</v>
      </c>
    </row>
    <row r="230" spans="2:65" s="12" customFormat="1" ht="11.25">
      <c r="B230" s="145"/>
      <c r="D230" s="146" t="s">
        <v>147</v>
      </c>
      <c r="E230" s="147" t="s">
        <v>1</v>
      </c>
      <c r="F230" s="148" t="s">
        <v>1807</v>
      </c>
      <c r="H230" s="149">
        <v>8</v>
      </c>
      <c r="I230" s="150"/>
      <c r="L230" s="145"/>
      <c r="M230" s="151"/>
      <c r="T230" s="152"/>
      <c r="AT230" s="147" t="s">
        <v>147</v>
      </c>
      <c r="AU230" s="147" t="s">
        <v>145</v>
      </c>
      <c r="AV230" s="12" t="s">
        <v>145</v>
      </c>
      <c r="AW230" s="12" t="s">
        <v>33</v>
      </c>
      <c r="AX230" s="12" t="s">
        <v>85</v>
      </c>
      <c r="AY230" s="147" t="s">
        <v>136</v>
      </c>
    </row>
    <row r="231" spans="2:65" s="1" customFormat="1" ht="24.2" customHeight="1">
      <c r="B231" s="32"/>
      <c r="C231" s="160" t="s">
        <v>378</v>
      </c>
      <c r="D231" s="160" t="s">
        <v>151</v>
      </c>
      <c r="E231" s="161" t="s">
        <v>1808</v>
      </c>
      <c r="F231" s="162" t="s">
        <v>1809</v>
      </c>
      <c r="G231" s="163" t="s">
        <v>515</v>
      </c>
      <c r="H231" s="164">
        <v>8</v>
      </c>
      <c r="I231" s="165"/>
      <c r="J231" s="166">
        <f>ROUND(I231*H231,2)</f>
        <v>0</v>
      </c>
      <c r="K231" s="162" t="s">
        <v>143</v>
      </c>
      <c r="L231" s="167"/>
      <c r="M231" s="168" t="s">
        <v>1</v>
      </c>
      <c r="N231" s="169" t="s">
        <v>43</v>
      </c>
      <c r="P231" s="141">
        <f>O231*H231</f>
        <v>0</v>
      </c>
      <c r="Q231" s="141">
        <v>1.7600000000000001E-2</v>
      </c>
      <c r="R231" s="141">
        <f>Q231*H231</f>
        <v>0.14080000000000001</v>
      </c>
      <c r="S231" s="141">
        <v>0</v>
      </c>
      <c r="T231" s="142">
        <f>S231*H231</f>
        <v>0</v>
      </c>
      <c r="AR231" s="143" t="s">
        <v>473</v>
      </c>
      <c r="AT231" s="143" t="s">
        <v>151</v>
      </c>
      <c r="AU231" s="143" t="s">
        <v>145</v>
      </c>
      <c r="AY231" s="17" t="s">
        <v>136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7" t="s">
        <v>145</v>
      </c>
      <c r="BK231" s="144">
        <f>ROUND(I231*H231,2)</f>
        <v>0</v>
      </c>
      <c r="BL231" s="17" t="s">
        <v>283</v>
      </c>
      <c r="BM231" s="143" t="s">
        <v>1810</v>
      </c>
    </row>
    <row r="232" spans="2:65" s="1" customFormat="1" ht="16.5" customHeight="1">
      <c r="B232" s="32"/>
      <c r="C232" s="132" t="s">
        <v>391</v>
      </c>
      <c r="D232" s="132" t="s">
        <v>139</v>
      </c>
      <c r="E232" s="133" t="s">
        <v>1811</v>
      </c>
      <c r="F232" s="134" t="s">
        <v>1812</v>
      </c>
      <c r="G232" s="135" t="s">
        <v>1785</v>
      </c>
      <c r="H232" s="136">
        <v>8</v>
      </c>
      <c r="I232" s="137"/>
      <c r="J232" s="138">
        <f>ROUND(I232*H232,2)</f>
        <v>0</v>
      </c>
      <c r="K232" s="134" t="s">
        <v>143</v>
      </c>
      <c r="L232" s="32"/>
      <c r="M232" s="139" t="s">
        <v>1</v>
      </c>
      <c r="N232" s="140" t="s">
        <v>43</v>
      </c>
      <c r="P232" s="141">
        <f>O232*H232</f>
        <v>0</v>
      </c>
      <c r="Q232" s="141">
        <v>0</v>
      </c>
      <c r="R232" s="141">
        <f>Q232*H232</f>
        <v>0</v>
      </c>
      <c r="S232" s="141">
        <v>1.9460000000000002E-2</v>
      </c>
      <c r="T232" s="142">
        <f>S232*H232</f>
        <v>0.15568000000000001</v>
      </c>
      <c r="AR232" s="143" t="s">
        <v>283</v>
      </c>
      <c r="AT232" s="143" t="s">
        <v>139</v>
      </c>
      <c r="AU232" s="143" t="s">
        <v>145</v>
      </c>
      <c r="AY232" s="17" t="s">
        <v>136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7" t="s">
        <v>145</v>
      </c>
      <c r="BK232" s="144">
        <f>ROUND(I232*H232,2)</f>
        <v>0</v>
      </c>
      <c r="BL232" s="17" t="s">
        <v>283</v>
      </c>
      <c r="BM232" s="143" t="s">
        <v>1813</v>
      </c>
    </row>
    <row r="233" spans="2:65" s="12" customFormat="1" ht="11.25">
      <c r="B233" s="145"/>
      <c r="D233" s="146" t="s">
        <v>147</v>
      </c>
      <c r="E233" s="147" t="s">
        <v>1</v>
      </c>
      <c r="F233" s="148" t="s">
        <v>1041</v>
      </c>
      <c r="H233" s="149">
        <v>1</v>
      </c>
      <c r="I233" s="150"/>
      <c r="L233" s="145"/>
      <c r="M233" s="151"/>
      <c r="T233" s="152"/>
      <c r="AT233" s="147" t="s">
        <v>147</v>
      </c>
      <c r="AU233" s="147" t="s">
        <v>145</v>
      </c>
      <c r="AV233" s="12" t="s">
        <v>145</v>
      </c>
      <c r="AW233" s="12" t="s">
        <v>33</v>
      </c>
      <c r="AX233" s="12" t="s">
        <v>77</v>
      </c>
      <c r="AY233" s="147" t="s">
        <v>136</v>
      </c>
    </row>
    <row r="234" spans="2:65" s="12" customFormat="1" ht="11.25">
      <c r="B234" s="145"/>
      <c r="D234" s="146" t="s">
        <v>147</v>
      </c>
      <c r="E234" s="147" t="s">
        <v>1</v>
      </c>
      <c r="F234" s="148" t="s">
        <v>1043</v>
      </c>
      <c r="H234" s="149">
        <v>1</v>
      </c>
      <c r="I234" s="150"/>
      <c r="L234" s="145"/>
      <c r="M234" s="151"/>
      <c r="T234" s="152"/>
      <c r="AT234" s="147" t="s">
        <v>147</v>
      </c>
      <c r="AU234" s="147" t="s">
        <v>145</v>
      </c>
      <c r="AV234" s="12" t="s">
        <v>145</v>
      </c>
      <c r="AW234" s="12" t="s">
        <v>33</v>
      </c>
      <c r="AX234" s="12" t="s">
        <v>77</v>
      </c>
      <c r="AY234" s="147" t="s">
        <v>136</v>
      </c>
    </row>
    <row r="235" spans="2:65" s="12" customFormat="1" ht="11.25">
      <c r="B235" s="145"/>
      <c r="D235" s="146" t="s">
        <v>147</v>
      </c>
      <c r="E235" s="147" t="s">
        <v>1</v>
      </c>
      <c r="F235" s="148" t="s">
        <v>1739</v>
      </c>
      <c r="H235" s="149">
        <v>1</v>
      </c>
      <c r="I235" s="150"/>
      <c r="L235" s="145"/>
      <c r="M235" s="151"/>
      <c r="T235" s="152"/>
      <c r="AT235" s="147" t="s">
        <v>147</v>
      </c>
      <c r="AU235" s="147" t="s">
        <v>145</v>
      </c>
      <c r="AV235" s="12" t="s">
        <v>145</v>
      </c>
      <c r="AW235" s="12" t="s">
        <v>33</v>
      </c>
      <c r="AX235" s="12" t="s">
        <v>77</v>
      </c>
      <c r="AY235" s="147" t="s">
        <v>136</v>
      </c>
    </row>
    <row r="236" spans="2:65" s="12" customFormat="1" ht="11.25">
      <c r="B236" s="145"/>
      <c r="D236" s="146" t="s">
        <v>147</v>
      </c>
      <c r="E236" s="147" t="s">
        <v>1</v>
      </c>
      <c r="F236" s="148" t="s">
        <v>905</v>
      </c>
      <c r="H236" s="149">
        <v>1</v>
      </c>
      <c r="I236" s="150"/>
      <c r="L236" s="145"/>
      <c r="M236" s="151"/>
      <c r="T236" s="152"/>
      <c r="AT236" s="147" t="s">
        <v>147</v>
      </c>
      <c r="AU236" s="147" t="s">
        <v>145</v>
      </c>
      <c r="AV236" s="12" t="s">
        <v>145</v>
      </c>
      <c r="AW236" s="12" t="s">
        <v>33</v>
      </c>
      <c r="AX236" s="12" t="s">
        <v>77</v>
      </c>
      <c r="AY236" s="147" t="s">
        <v>136</v>
      </c>
    </row>
    <row r="237" spans="2:65" s="15" customFormat="1" ht="11.25">
      <c r="B237" s="176"/>
      <c r="D237" s="146" t="s">
        <v>147</v>
      </c>
      <c r="E237" s="177" t="s">
        <v>1</v>
      </c>
      <c r="F237" s="178" t="s">
        <v>167</v>
      </c>
      <c r="H237" s="179">
        <v>4</v>
      </c>
      <c r="I237" s="180"/>
      <c r="L237" s="176"/>
      <c r="M237" s="181"/>
      <c r="T237" s="182"/>
      <c r="AT237" s="177" t="s">
        <v>147</v>
      </c>
      <c r="AU237" s="177" t="s">
        <v>145</v>
      </c>
      <c r="AV237" s="15" t="s">
        <v>137</v>
      </c>
      <c r="AW237" s="15" t="s">
        <v>33</v>
      </c>
      <c r="AX237" s="15" t="s">
        <v>77</v>
      </c>
      <c r="AY237" s="177" t="s">
        <v>136</v>
      </c>
    </row>
    <row r="238" spans="2:65" s="12" customFormat="1" ht="11.25">
      <c r="B238" s="145"/>
      <c r="D238" s="146" t="s">
        <v>147</v>
      </c>
      <c r="E238" s="147" t="s">
        <v>1</v>
      </c>
      <c r="F238" s="148" t="s">
        <v>1044</v>
      </c>
      <c r="H238" s="149">
        <v>1</v>
      </c>
      <c r="I238" s="150"/>
      <c r="L238" s="145"/>
      <c r="M238" s="151"/>
      <c r="T238" s="152"/>
      <c r="AT238" s="147" t="s">
        <v>147</v>
      </c>
      <c r="AU238" s="147" t="s">
        <v>145</v>
      </c>
      <c r="AV238" s="12" t="s">
        <v>145</v>
      </c>
      <c r="AW238" s="12" t="s">
        <v>33</v>
      </c>
      <c r="AX238" s="12" t="s">
        <v>77</v>
      </c>
      <c r="AY238" s="147" t="s">
        <v>136</v>
      </c>
    </row>
    <row r="239" spans="2:65" s="12" customFormat="1" ht="11.25">
      <c r="B239" s="145"/>
      <c r="D239" s="146" t="s">
        <v>147</v>
      </c>
      <c r="E239" s="147" t="s">
        <v>1</v>
      </c>
      <c r="F239" s="148" t="s">
        <v>1045</v>
      </c>
      <c r="H239" s="149">
        <v>1</v>
      </c>
      <c r="I239" s="150"/>
      <c r="L239" s="145"/>
      <c r="M239" s="151"/>
      <c r="T239" s="152"/>
      <c r="AT239" s="147" t="s">
        <v>147</v>
      </c>
      <c r="AU239" s="147" t="s">
        <v>145</v>
      </c>
      <c r="AV239" s="12" t="s">
        <v>145</v>
      </c>
      <c r="AW239" s="12" t="s">
        <v>33</v>
      </c>
      <c r="AX239" s="12" t="s">
        <v>77</v>
      </c>
      <c r="AY239" s="147" t="s">
        <v>136</v>
      </c>
    </row>
    <row r="240" spans="2:65" s="12" customFormat="1" ht="11.25">
      <c r="B240" s="145"/>
      <c r="D240" s="146" t="s">
        <v>147</v>
      </c>
      <c r="E240" s="147" t="s">
        <v>1</v>
      </c>
      <c r="F240" s="148" t="s">
        <v>1046</v>
      </c>
      <c r="H240" s="149">
        <v>1</v>
      </c>
      <c r="I240" s="150"/>
      <c r="L240" s="145"/>
      <c r="M240" s="151"/>
      <c r="T240" s="152"/>
      <c r="AT240" s="147" t="s">
        <v>147</v>
      </c>
      <c r="AU240" s="147" t="s">
        <v>145</v>
      </c>
      <c r="AV240" s="12" t="s">
        <v>145</v>
      </c>
      <c r="AW240" s="12" t="s">
        <v>33</v>
      </c>
      <c r="AX240" s="12" t="s">
        <v>77</v>
      </c>
      <c r="AY240" s="147" t="s">
        <v>136</v>
      </c>
    </row>
    <row r="241" spans="2:65" s="12" customFormat="1" ht="11.25">
      <c r="B241" s="145"/>
      <c r="D241" s="146" t="s">
        <v>147</v>
      </c>
      <c r="E241" s="147" t="s">
        <v>1</v>
      </c>
      <c r="F241" s="148" t="s">
        <v>517</v>
      </c>
      <c r="H241" s="149">
        <v>1</v>
      </c>
      <c r="I241" s="150"/>
      <c r="L241" s="145"/>
      <c r="M241" s="151"/>
      <c r="T241" s="152"/>
      <c r="AT241" s="147" t="s">
        <v>147</v>
      </c>
      <c r="AU241" s="147" t="s">
        <v>145</v>
      </c>
      <c r="AV241" s="12" t="s">
        <v>145</v>
      </c>
      <c r="AW241" s="12" t="s">
        <v>33</v>
      </c>
      <c r="AX241" s="12" t="s">
        <v>77</v>
      </c>
      <c r="AY241" s="147" t="s">
        <v>136</v>
      </c>
    </row>
    <row r="242" spans="2:65" s="15" customFormat="1" ht="11.25">
      <c r="B242" s="176"/>
      <c r="D242" s="146" t="s">
        <v>147</v>
      </c>
      <c r="E242" s="177" t="s">
        <v>1</v>
      </c>
      <c r="F242" s="178" t="s">
        <v>167</v>
      </c>
      <c r="H242" s="179">
        <v>4</v>
      </c>
      <c r="I242" s="180"/>
      <c r="L242" s="176"/>
      <c r="M242" s="181"/>
      <c r="T242" s="182"/>
      <c r="AT242" s="177" t="s">
        <v>147</v>
      </c>
      <c r="AU242" s="177" t="s">
        <v>145</v>
      </c>
      <c r="AV242" s="15" t="s">
        <v>137</v>
      </c>
      <c r="AW242" s="15" t="s">
        <v>33</v>
      </c>
      <c r="AX242" s="15" t="s">
        <v>77</v>
      </c>
      <c r="AY242" s="177" t="s">
        <v>136</v>
      </c>
    </row>
    <row r="243" spans="2:65" s="13" customFormat="1" ht="11.25">
      <c r="B243" s="153"/>
      <c r="D243" s="146" t="s">
        <v>147</v>
      </c>
      <c r="E243" s="154" t="s">
        <v>1</v>
      </c>
      <c r="F243" s="155" t="s">
        <v>150</v>
      </c>
      <c r="H243" s="156">
        <v>8</v>
      </c>
      <c r="I243" s="157"/>
      <c r="L243" s="153"/>
      <c r="M243" s="158"/>
      <c r="T243" s="159"/>
      <c r="AT243" s="154" t="s">
        <v>147</v>
      </c>
      <c r="AU243" s="154" t="s">
        <v>145</v>
      </c>
      <c r="AV243" s="13" t="s">
        <v>144</v>
      </c>
      <c r="AW243" s="13" t="s">
        <v>33</v>
      </c>
      <c r="AX243" s="13" t="s">
        <v>85</v>
      </c>
      <c r="AY243" s="154" t="s">
        <v>136</v>
      </c>
    </row>
    <row r="244" spans="2:65" s="1" customFormat="1" ht="24.2" customHeight="1">
      <c r="B244" s="32"/>
      <c r="C244" s="132" t="s">
        <v>420</v>
      </c>
      <c r="D244" s="132" t="s">
        <v>139</v>
      </c>
      <c r="E244" s="133" t="s">
        <v>1814</v>
      </c>
      <c r="F244" s="134" t="s">
        <v>1815</v>
      </c>
      <c r="G244" s="135" t="s">
        <v>1785</v>
      </c>
      <c r="H244" s="136">
        <v>16</v>
      </c>
      <c r="I244" s="137"/>
      <c r="J244" s="138">
        <f>ROUND(I244*H244,2)</f>
        <v>0</v>
      </c>
      <c r="K244" s="134" t="s">
        <v>143</v>
      </c>
      <c r="L244" s="32"/>
      <c r="M244" s="139" t="s">
        <v>1</v>
      </c>
      <c r="N244" s="140" t="s">
        <v>43</v>
      </c>
      <c r="P244" s="141">
        <f>O244*H244</f>
        <v>0</v>
      </c>
      <c r="Q244" s="141">
        <v>2.4000000000000001E-4</v>
      </c>
      <c r="R244" s="141">
        <f>Q244*H244</f>
        <v>3.8400000000000001E-3</v>
      </c>
      <c r="S244" s="141">
        <v>0</v>
      </c>
      <c r="T244" s="142">
        <f>S244*H244</f>
        <v>0</v>
      </c>
      <c r="AR244" s="143" t="s">
        <v>283</v>
      </c>
      <c r="AT244" s="143" t="s">
        <v>139</v>
      </c>
      <c r="AU244" s="143" t="s">
        <v>145</v>
      </c>
      <c r="AY244" s="17" t="s">
        <v>136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7" t="s">
        <v>145</v>
      </c>
      <c r="BK244" s="144">
        <f>ROUND(I244*H244,2)</f>
        <v>0</v>
      </c>
      <c r="BL244" s="17" t="s">
        <v>283</v>
      </c>
      <c r="BM244" s="143" t="s">
        <v>1816</v>
      </c>
    </row>
    <row r="245" spans="2:65" s="12" customFormat="1" ht="11.25">
      <c r="B245" s="145"/>
      <c r="D245" s="146" t="s">
        <v>147</v>
      </c>
      <c r="E245" s="147" t="s">
        <v>1</v>
      </c>
      <c r="F245" s="148" t="s">
        <v>1817</v>
      </c>
      <c r="H245" s="149">
        <v>2</v>
      </c>
      <c r="I245" s="150"/>
      <c r="L245" s="145"/>
      <c r="M245" s="151"/>
      <c r="T245" s="152"/>
      <c r="AT245" s="147" t="s">
        <v>147</v>
      </c>
      <c r="AU245" s="147" t="s">
        <v>145</v>
      </c>
      <c r="AV245" s="12" t="s">
        <v>145</v>
      </c>
      <c r="AW245" s="12" t="s">
        <v>33</v>
      </c>
      <c r="AX245" s="12" t="s">
        <v>77</v>
      </c>
      <c r="AY245" s="147" t="s">
        <v>136</v>
      </c>
    </row>
    <row r="246" spans="2:65" s="12" customFormat="1" ht="11.25">
      <c r="B246" s="145"/>
      <c r="D246" s="146" t="s">
        <v>147</v>
      </c>
      <c r="E246" s="147" t="s">
        <v>1</v>
      </c>
      <c r="F246" s="148" t="s">
        <v>1818</v>
      </c>
      <c r="H246" s="149">
        <v>2</v>
      </c>
      <c r="I246" s="150"/>
      <c r="L246" s="145"/>
      <c r="M246" s="151"/>
      <c r="T246" s="152"/>
      <c r="AT246" s="147" t="s">
        <v>147</v>
      </c>
      <c r="AU246" s="147" t="s">
        <v>145</v>
      </c>
      <c r="AV246" s="12" t="s">
        <v>145</v>
      </c>
      <c r="AW246" s="12" t="s">
        <v>33</v>
      </c>
      <c r="AX246" s="12" t="s">
        <v>77</v>
      </c>
      <c r="AY246" s="147" t="s">
        <v>136</v>
      </c>
    </row>
    <row r="247" spans="2:65" s="12" customFormat="1" ht="11.25">
      <c r="B247" s="145"/>
      <c r="D247" s="146" t="s">
        <v>147</v>
      </c>
      <c r="E247" s="147" t="s">
        <v>1</v>
      </c>
      <c r="F247" s="148" t="s">
        <v>1819</v>
      </c>
      <c r="H247" s="149">
        <v>2</v>
      </c>
      <c r="I247" s="150"/>
      <c r="L247" s="145"/>
      <c r="M247" s="151"/>
      <c r="T247" s="152"/>
      <c r="AT247" s="147" t="s">
        <v>147</v>
      </c>
      <c r="AU247" s="147" t="s">
        <v>145</v>
      </c>
      <c r="AV247" s="12" t="s">
        <v>145</v>
      </c>
      <c r="AW247" s="12" t="s">
        <v>33</v>
      </c>
      <c r="AX247" s="12" t="s">
        <v>77</v>
      </c>
      <c r="AY247" s="147" t="s">
        <v>136</v>
      </c>
    </row>
    <row r="248" spans="2:65" s="12" customFormat="1" ht="11.25">
      <c r="B248" s="145"/>
      <c r="D248" s="146" t="s">
        <v>147</v>
      </c>
      <c r="E248" s="147" t="s">
        <v>1</v>
      </c>
      <c r="F248" s="148" t="s">
        <v>1820</v>
      </c>
      <c r="H248" s="149">
        <v>2</v>
      </c>
      <c r="I248" s="150"/>
      <c r="L248" s="145"/>
      <c r="M248" s="151"/>
      <c r="T248" s="152"/>
      <c r="AT248" s="147" t="s">
        <v>147</v>
      </c>
      <c r="AU248" s="147" t="s">
        <v>145</v>
      </c>
      <c r="AV248" s="12" t="s">
        <v>145</v>
      </c>
      <c r="AW248" s="12" t="s">
        <v>33</v>
      </c>
      <c r="AX248" s="12" t="s">
        <v>77</v>
      </c>
      <c r="AY248" s="147" t="s">
        <v>136</v>
      </c>
    </row>
    <row r="249" spans="2:65" s="12" customFormat="1" ht="11.25">
      <c r="B249" s="145"/>
      <c r="D249" s="146" t="s">
        <v>147</v>
      </c>
      <c r="E249" s="147" t="s">
        <v>1</v>
      </c>
      <c r="F249" s="148" t="s">
        <v>1821</v>
      </c>
      <c r="H249" s="149">
        <v>2</v>
      </c>
      <c r="I249" s="150"/>
      <c r="L249" s="145"/>
      <c r="M249" s="151"/>
      <c r="T249" s="152"/>
      <c r="AT249" s="147" t="s">
        <v>147</v>
      </c>
      <c r="AU249" s="147" t="s">
        <v>145</v>
      </c>
      <c r="AV249" s="12" t="s">
        <v>145</v>
      </c>
      <c r="AW249" s="12" t="s">
        <v>33</v>
      </c>
      <c r="AX249" s="12" t="s">
        <v>77</v>
      </c>
      <c r="AY249" s="147" t="s">
        <v>136</v>
      </c>
    </row>
    <row r="250" spans="2:65" s="12" customFormat="1" ht="11.25">
      <c r="B250" s="145"/>
      <c r="D250" s="146" t="s">
        <v>147</v>
      </c>
      <c r="E250" s="147" t="s">
        <v>1</v>
      </c>
      <c r="F250" s="148" t="s">
        <v>1822</v>
      </c>
      <c r="H250" s="149">
        <v>2</v>
      </c>
      <c r="I250" s="150"/>
      <c r="L250" s="145"/>
      <c r="M250" s="151"/>
      <c r="T250" s="152"/>
      <c r="AT250" s="147" t="s">
        <v>147</v>
      </c>
      <c r="AU250" s="147" t="s">
        <v>145</v>
      </c>
      <c r="AV250" s="12" t="s">
        <v>145</v>
      </c>
      <c r="AW250" s="12" t="s">
        <v>33</v>
      </c>
      <c r="AX250" s="12" t="s">
        <v>77</v>
      </c>
      <c r="AY250" s="147" t="s">
        <v>136</v>
      </c>
    </row>
    <row r="251" spans="2:65" s="12" customFormat="1" ht="11.25">
      <c r="B251" s="145"/>
      <c r="D251" s="146" t="s">
        <v>147</v>
      </c>
      <c r="E251" s="147" t="s">
        <v>1</v>
      </c>
      <c r="F251" s="148" t="s">
        <v>1823</v>
      </c>
      <c r="H251" s="149">
        <v>2</v>
      </c>
      <c r="I251" s="150"/>
      <c r="L251" s="145"/>
      <c r="M251" s="151"/>
      <c r="T251" s="152"/>
      <c r="AT251" s="147" t="s">
        <v>147</v>
      </c>
      <c r="AU251" s="147" t="s">
        <v>145</v>
      </c>
      <c r="AV251" s="12" t="s">
        <v>145</v>
      </c>
      <c r="AW251" s="12" t="s">
        <v>33</v>
      </c>
      <c r="AX251" s="12" t="s">
        <v>77</v>
      </c>
      <c r="AY251" s="147" t="s">
        <v>136</v>
      </c>
    </row>
    <row r="252" spans="2:65" s="12" customFormat="1" ht="11.25">
      <c r="B252" s="145"/>
      <c r="D252" s="146" t="s">
        <v>147</v>
      </c>
      <c r="E252" s="147" t="s">
        <v>1</v>
      </c>
      <c r="F252" s="148" t="s">
        <v>1824</v>
      </c>
      <c r="H252" s="149">
        <v>2</v>
      </c>
      <c r="I252" s="150"/>
      <c r="L252" s="145"/>
      <c r="M252" s="151"/>
      <c r="T252" s="152"/>
      <c r="AT252" s="147" t="s">
        <v>147</v>
      </c>
      <c r="AU252" s="147" t="s">
        <v>145</v>
      </c>
      <c r="AV252" s="12" t="s">
        <v>145</v>
      </c>
      <c r="AW252" s="12" t="s">
        <v>33</v>
      </c>
      <c r="AX252" s="12" t="s">
        <v>77</v>
      </c>
      <c r="AY252" s="147" t="s">
        <v>136</v>
      </c>
    </row>
    <row r="253" spans="2:65" s="13" customFormat="1" ht="11.25">
      <c r="B253" s="153"/>
      <c r="D253" s="146" t="s">
        <v>147</v>
      </c>
      <c r="E253" s="154" t="s">
        <v>1</v>
      </c>
      <c r="F253" s="155" t="s">
        <v>150</v>
      </c>
      <c r="H253" s="156">
        <v>16</v>
      </c>
      <c r="I253" s="157"/>
      <c r="L253" s="153"/>
      <c r="M253" s="158"/>
      <c r="T253" s="159"/>
      <c r="AT253" s="154" t="s">
        <v>147</v>
      </c>
      <c r="AU253" s="154" t="s">
        <v>145</v>
      </c>
      <c r="AV253" s="13" t="s">
        <v>144</v>
      </c>
      <c r="AW253" s="13" t="s">
        <v>33</v>
      </c>
      <c r="AX253" s="13" t="s">
        <v>85</v>
      </c>
      <c r="AY253" s="154" t="s">
        <v>136</v>
      </c>
    </row>
    <row r="254" spans="2:65" s="1" customFormat="1" ht="16.5" customHeight="1">
      <c r="B254" s="32"/>
      <c r="C254" s="132" t="s">
        <v>435</v>
      </c>
      <c r="D254" s="132" t="s">
        <v>139</v>
      </c>
      <c r="E254" s="133" t="s">
        <v>1825</v>
      </c>
      <c r="F254" s="134" t="s">
        <v>1826</v>
      </c>
      <c r="G254" s="135" t="s">
        <v>1785</v>
      </c>
      <c r="H254" s="136">
        <v>8</v>
      </c>
      <c r="I254" s="137"/>
      <c r="J254" s="138">
        <f>ROUND(I254*H254,2)</f>
        <v>0</v>
      </c>
      <c r="K254" s="134" t="s">
        <v>143</v>
      </c>
      <c r="L254" s="32"/>
      <c r="M254" s="139" t="s">
        <v>1</v>
      </c>
      <c r="N254" s="140" t="s">
        <v>43</v>
      </c>
      <c r="P254" s="141">
        <f>O254*H254</f>
        <v>0</v>
      </c>
      <c r="Q254" s="141">
        <v>0</v>
      </c>
      <c r="R254" s="141">
        <f>Q254*H254</f>
        <v>0</v>
      </c>
      <c r="S254" s="141">
        <v>1.56E-3</v>
      </c>
      <c r="T254" s="142">
        <f>S254*H254</f>
        <v>1.248E-2</v>
      </c>
      <c r="AR254" s="143" t="s">
        <v>283</v>
      </c>
      <c r="AT254" s="143" t="s">
        <v>139</v>
      </c>
      <c r="AU254" s="143" t="s">
        <v>145</v>
      </c>
      <c r="AY254" s="17" t="s">
        <v>136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145</v>
      </c>
      <c r="BK254" s="144">
        <f>ROUND(I254*H254,2)</f>
        <v>0</v>
      </c>
      <c r="BL254" s="17" t="s">
        <v>283</v>
      </c>
      <c r="BM254" s="143" t="s">
        <v>1827</v>
      </c>
    </row>
    <row r="255" spans="2:65" s="12" customFormat="1" ht="11.25">
      <c r="B255" s="145"/>
      <c r="D255" s="146" t="s">
        <v>147</v>
      </c>
      <c r="E255" s="147" t="s">
        <v>1</v>
      </c>
      <c r="F255" s="148" t="s">
        <v>1041</v>
      </c>
      <c r="H255" s="149">
        <v>1</v>
      </c>
      <c r="I255" s="150"/>
      <c r="L255" s="145"/>
      <c r="M255" s="151"/>
      <c r="T255" s="152"/>
      <c r="AT255" s="147" t="s">
        <v>147</v>
      </c>
      <c r="AU255" s="147" t="s">
        <v>145</v>
      </c>
      <c r="AV255" s="12" t="s">
        <v>145</v>
      </c>
      <c r="AW255" s="12" t="s">
        <v>33</v>
      </c>
      <c r="AX255" s="12" t="s">
        <v>77</v>
      </c>
      <c r="AY255" s="147" t="s">
        <v>136</v>
      </c>
    </row>
    <row r="256" spans="2:65" s="12" customFormat="1" ht="11.25">
      <c r="B256" s="145"/>
      <c r="D256" s="146" t="s">
        <v>147</v>
      </c>
      <c r="E256" s="147" t="s">
        <v>1</v>
      </c>
      <c r="F256" s="148" t="s">
        <v>1043</v>
      </c>
      <c r="H256" s="149">
        <v>1</v>
      </c>
      <c r="I256" s="150"/>
      <c r="L256" s="145"/>
      <c r="M256" s="151"/>
      <c r="T256" s="152"/>
      <c r="AT256" s="147" t="s">
        <v>147</v>
      </c>
      <c r="AU256" s="147" t="s">
        <v>145</v>
      </c>
      <c r="AV256" s="12" t="s">
        <v>145</v>
      </c>
      <c r="AW256" s="12" t="s">
        <v>33</v>
      </c>
      <c r="AX256" s="12" t="s">
        <v>77</v>
      </c>
      <c r="AY256" s="147" t="s">
        <v>136</v>
      </c>
    </row>
    <row r="257" spans="2:65" s="12" customFormat="1" ht="11.25">
      <c r="B257" s="145"/>
      <c r="D257" s="146" t="s">
        <v>147</v>
      </c>
      <c r="E257" s="147" t="s">
        <v>1</v>
      </c>
      <c r="F257" s="148" t="s">
        <v>1739</v>
      </c>
      <c r="H257" s="149">
        <v>1</v>
      </c>
      <c r="I257" s="150"/>
      <c r="L257" s="145"/>
      <c r="M257" s="151"/>
      <c r="T257" s="152"/>
      <c r="AT257" s="147" t="s">
        <v>147</v>
      </c>
      <c r="AU257" s="147" t="s">
        <v>145</v>
      </c>
      <c r="AV257" s="12" t="s">
        <v>145</v>
      </c>
      <c r="AW257" s="12" t="s">
        <v>33</v>
      </c>
      <c r="AX257" s="12" t="s">
        <v>77</v>
      </c>
      <c r="AY257" s="147" t="s">
        <v>136</v>
      </c>
    </row>
    <row r="258" spans="2:65" s="12" customFormat="1" ht="11.25">
      <c r="B258" s="145"/>
      <c r="D258" s="146" t="s">
        <v>147</v>
      </c>
      <c r="E258" s="147" t="s">
        <v>1</v>
      </c>
      <c r="F258" s="148" t="s">
        <v>905</v>
      </c>
      <c r="H258" s="149">
        <v>1</v>
      </c>
      <c r="I258" s="150"/>
      <c r="L258" s="145"/>
      <c r="M258" s="151"/>
      <c r="T258" s="152"/>
      <c r="AT258" s="147" t="s">
        <v>147</v>
      </c>
      <c r="AU258" s="147" t="s">
        <v>145</v>
      </c>
      <c r="AV258" s="12" t="s">
        <v>145</v>
      </c>
      <c r="AW258" s="12" t="s">
        <v>33</v>
      </c>
      <c r="AX258" s="12" t="s">
        <v>77</v>
      </c>
      <c r="AY258" s="147" t="s">
        <v>136</v>
      </c>
    </row>
    <row r="259" spans="2:65" s="15" customFormat="1" ht="11.25">
      <c r="B259" s="176"/>
      <c r="D259" s="146" t="s">
        <v>147</v>
      </c>
      <c r="E259" s="177" t="s">
        <v>1</v>
      </c>
      <c r="F259" s="178" t="s">
        <v>167</v>
      </c>
      <c r="H259" s="179">
        <v>4</v>
      </c>
      <c r="I259" s="180"/>
      <c r="L259" s="176"/>
      <c r="M259" s="181"/>
      <c r="T259" s="182"/>
      <c r="AT259" s="177" t="s">
        <v>147</v>
      </c>
      <c r="AU259" s="177" t="s">
        <v>145</v>
      </c>
      <c r="AV259" s="15" t="s">
        <v>137</v>
      </c>
      <c r="AW259" s="15" t="s">
        <v>33</v>
      </c>
      <c r="AX259" s="15" t="s">
        <v>77</v>
      </c>
      <c r="AY259" s="177" t="s">
        <v>136</v>
      </c>
    </row>
    <row r="260" spans="2:65" s="12" customFormat="1" ht="11.25">
      <c r="B260" s="145"/>
      <c r="D260" s="146" t="s">
        <v>147</v>
      </c>
      <c r="E260" s="147" t="s">
        <v>1</v>
      </c>
      <c r="F260" s="148" t="s">
        <v>1044</v>
      </c>
      <c r="H260" s="149">
        <v>1</v>
      </c>
      <c r="I260" s="150"/>
      <c r="L260" s="145"/>
      <c r="M260" s="151"/>
      <c r="T260" s="152"/>
      <c r="AT260" s="147" t="s">
        <v>147</v>
      </c>
      <c r="AU260" s="147" t="s">
        <v>145</v>
      </c>
      <c r="AV260" s="12" t="s">
        <v>145</v>
      </c>
      <c r="AW260" s="12" t="s">
        <v>33</v>
      </c>
      <c r="AX260" s="12" t="s">
        <v>77</v>
      </c>
      <c r="AY260" s="147" t="s">
        <v>136</v>
      </c>
    </row>
    <row r="261" spans="2:65" s="12" customFormat="1" ht="11.25">
      <c r="B261" s="145"/>
      <c r="D261" s="146" t="s">
        <v>147</v>
      </c>
      <c r="E261" s="147" t="s">
        <v>1</v>
      </c>
      <c r="F261" s="148" t="s">
        <v>1045</v>
      </c>
      <c r="H261" s="149">
        <v>1</v>
      </c>
      <c r="I261" s="150"/>
      <c r="L261" s="145"/>
      <c r="M261" s="151"/>
      <c r="T261" s="152"/>
      <c r="AT261" s="147" t="s">
        <v>147</v>
      </c>
      <c r="AU261" s="147" t="s">
        <v>145</v>
      </c>
      <c r="AV261" s="12" t="s">
        <v>145</v>
      </c>
      <c r="AW261" s="12" t="s">
        <v>33</v>
      </c>
      <c r="AX261" s="12" t="s">
        <v>77</v>
      </c>
      <c r="AY261" s="147" t="s">
        <v>136</v>
      </c>
    </row>
    <row r="262" spans="2:65" s="12" customFormat="1" ht="11.25">
      <c r="B262" s="145"/>
      <c r="D262" s="146" t="s">
        <v>147</v>
      </c>
      <c r="E262" s="147" t="s">
        <v>1</v>
      </c>
      <c r="F262" s="148" t="s">
        <v>1046</v>
      </c>
      <c r="H262" s="149">
        <v>1</v>
      </c>
      <c r="I262" s="150"/>
      <c r="L262" s="145"/>
      <c r="M262" s="151"/>
      <c r="T262" s="152"/>
      <c r="AT262" s="147" t="s">
        <v>147</v>
      </c>
      <c r="AU262" s="147" t="s">
        <v>145</v>
      </c>
      <c r="AV262" s="12" t="s">
        <v>145</v>
      </c>
      <c r="AW262" s="12" t="s">
        <v>33</v>
      </c>
      <c r="AX262" s="12" t="s">
        <v>77</v>
      </c>
      <c r="AY262" s="147" t="s">
        <v>136</v>
      </c>
    </row>
    <row r="263" spans="2:65" s="12" customFormat="1" ht="11.25">
      <c r="B263" s="145"/>
      <c r="D263" s="146" t="s">
        <v>147</v>
      </c>
      <c r="E263" s="147" t="s">
        <v>1</v>
      </c>
      <c r="F263" s="148" t="s">
        <v>517</v>
      </c>
      <c r="H263" s="149">
        <v>1</v>
      </c>
      <c r="I263" s="150"/>
      <c r="L263" s="145"/>
      <c r="M263" s="151"/>
      <c r="T263" s="152"/>
      <c r="AT263" s="147" t="s">
        <v>147</v>
      </c>
      <c r="AU263" s="147" t="s">
        <v>145</v>
      </c>
      <c r="AV263" s="12" t="s">
        <v>145</v>
      </c>
      <c r="AW263" s="12" t="s">
        <v>33</v>
      </c>
      <c r="AX263" s="12" t="s">
        <v>77</v>
      </c>
      <c r="AY263" s="147" t="s">
        <v>136</v>
      </c>
    </row>
    <row r="264" spans="2:65" s="15" customFormat="1" ht="11.25">
      <c r="B264" s="176"/>
      <c r="D264" s="146" t="s">
        <v>147</v>
      </c>
      <c r="E264" s="177" t="s">
        <v>1</v>
      </c>
      <c r="F264" s="178" t="s">
        <v>167</v>
      </c>
      <c r="H264" s="179">
        <v>4</v>
      </c>
      <c r="I264" s="180"/>
      <c r="L264" s="176"/>
      <c r="M264" s="181"/>
      <c r="T264" s="182"/>
      <c r="AT264" s="177" t="s">
        <v>147</v>
      </c>
      <c r="AU264" s="177" t="s">
        <v>145</v>
      </c>
      <c r="AV264" s="15" t="s">
        <v>137</v>
      </c>
      <c r="AW264" s="15" t="s">
        <v>33</v>
      </c>
      <c r="AX264" s="15" t="s">
        <v>77</v>
      </c>
      <c r="AY264" s="177" t="s">
        <v>136</v>
      </c>
    </row>
    <row r="265" spans="2:65" s="13" customFormat="1" ht="11.25">
      <c r="B265" s="153"/>
      <c r="D265" s="146" t="s">
        <v>147</v>
      </c>
      <c r="E265" s="154" t="s">
        <v>1</v>
      </c>
      <c r="F265" s="155" t="s">
        <v>150</v>
      </c>
      <c r="H265" s="156">
        <v>8</v>
      </c>
      <c r="I265" s="157"/>
      <c r="L265" s="153"/>
      <c r="M265" s="158"/>
      <c r="T265" s="159"/>
      <c r="AT265" s="154" t="s">
        <v>147</v>
      </c>
      <c r="AU265" s="154" t="s">
        <v>145</v>
      </c>
      <c r="AV265" s="13" t="s">
        <v>144</v>
      </c>
      <c r="AW265" s="13" t="s">
        <v>33</v>
      </c>
      <c r="AX265" s="13" t="s">
        <v>85</v>
      </c>
      <c r="AY265" s="154" t="s">
        <v>136</v>
      </c>
    </row>
    <row r="266" spans="2:65" s="1" customFormat="1" ht="24.2" customHeight="1">
      <c r="B266" s="32"/>
      <c r="C266" s="132" t="s">
        <v>447</v>
      </c>
      <c r="D266" s="132" t="s">
        <v>139</v>
      </c>
      <c r="E266" s="133" t="s">
        <v>1828</v>
      </c>
      <c r="F266" s="134" t="s">
        <v>1829</v>
      </c>
      <c r="G266" s="135" t="s">
        <v>515</v>
      </c>
      <c r="H266" s="136">
        <v>8</v>
      </c>
      <c r="I266" s="137"/>
      <c r="J266" s="138">
        <f>ROUND(I266*H266,2)</f>
        <v>0</v>
      </c>
      <c r="K266" s="134" t="s">
        <v>143</v>
      </c>
      <c r="L266" s="32"/>
      <c r="M266" s="139" t="s">
        <v>1</v>
      </c>
      <c r="N266" s="140" t="s">
        <v>43</v>
      </c>
      <c r="P266" s="141">
        <f>O266*H266</f>
        <v>0</v>
      </c>
      <c r="Q266" s="141">
        <v>4.0000000000000003E-5</v>
      </c>
      <c r="R266" s="141">
        <f>Q266*H266</f>
        <v>3.2000000000000003E-4</v>
      </c>
      <c r="S266" s="141">
        <v>0</v>
      </c>
      <c r="T266" s="142">
        <f>S266*H266</f>
        <v>0</v>
      </c>
      <c r="AR266" s="143" t="s">
        <v>283</v>
      </c>
      <c r="AT266" s="143" t="s">
        <v>139</v>
      </c>
      <c r="AU266" s="143" t="s">
        <v>145</v>
      </c>
      <c r="AY266" s="17" t="s">
        <v>136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7" t="s">
        <v>145</v>
      </c>
      <c r="BK266" s="144">
        <f>ROUND(I266*H266,2)</f>
        <v>0</v>
      </c>
      <c r="BL266" s="17" t="s">
        <v>283</v>
      </c>
      <c r="BM266" s="143" t="s">
        <v>1830</v>
      </c>
    </row>
    <row r="267" spans="2:65" s="12" customFormat="1" ht="11.25">
      <c r="B267" s="145"/>
      <c r="D267" s="146" t="s">
        <v>147</v>
      </c>
      <c r="E267" s="147" t="s">
        <v>1</v>
      </c>
      <c r="F267" s="148" t="s">
        <v>1831</v>
      </c>
      <c r="H267" s="149">
        <v>8</v>
      </c>
      <c r="I267" s="150"/>
      <c r="L267" s="145"/>
      <c r="M267" s="151"/>
      <c r="T267" s="152"/>
      <c r="AT267" s="147" t="s">
        <v>147</v>
      </c>
      <c r="AU267" s="147" t="s">
        <v>145</v>
      </c>
      <c r="AV267" s="12" t="s">
        <v>145</v>
      </c>
      <c r="AW267" s="12" t="s">
        <v>33</v>
      </c>
      <c r="AX267" s="12" t="s">
        <v>85</v>
      </c>
      <c r="AY267" s="147" t="s">
        <v>136</v>
      </c>
    </row>
    <row r="268" spans="2:65" s="1" customFormat="1" ht="24.2" customHeight="1">
      <c r="B268" s="32"/>
      <c r="C268" s="160" t="s">
        <v>454</v>
      </c>
      <c r="D268" s="160" t="s">
        <v>151</v>
      </c>
      <c r="E268" s="161" t="s">
        <v>1832</v>
      </c>
      <c r="F268" s="162" t="s">
        <v>1833</v>
      </c>
      <c r="G268" s="163" t="s">
        <v>515</v>
      </c>
      <c r="H268" s="164">
        <v>8</v>
      </c>
      <c r="I268" s="165"/>
      <c r="J268" s="166">
        <f>ROUND(I268*H268,2)</f>
        <v>0</v>
      </c>
      <c r="K268" s="162" t="s">
        <v>1</v>
      </c>
      <c r="L268" s="167"/>
      <c r="M268" s="168" t="s">
        <v>1</v>
      </c>
      <c r="N268" s="169" t="s">
        <v>43</v>
      </c>
      <c r="P268" s="141">
        <f>O268*H268</f>
        <v>0</v>
      </c>
      <c r="Q268" s="141">
        <v>1.8E-3</v>
      </c>
      <c r="R268" s="141">
        <f>Q268*H268</f>
        <v>1.44E-2</v>
      </c>
      <c r="S268" s="141">
        <v>0</v>
      </c>
      <c r="T268" s="142">
        <f>S268*H268</f>
        <v>0</v>
      </c>
      <c r="AR268" s="143" t="s">
        <v>473</v>
      </c>
      <c r="AT268" s="143" t="s">
        <v>151</v>
      </c>
      <c r="AU268" s="143" t="s">
        <v>145</v>
      </c>
      <c r="AY268" s="17" t="s">
        <v>136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7" t="s">
        <v>145</v>
      </c>
      <c r="BK268" s="144">
        <f>ROUND(I268*H268,2)</f>
        <v>0</v>
      </c>
      <c r="BL268" s="17" t="s">
        <v>283</v>
      </c>
      <c r="BM268" s="143" t="s">
        <v>1834</v>
      </c>
    </row>
    <row r="269" spans="2:65" s="1" customFormat="1" ht="16.5" customHeight="1">
      <c r="B269" s="32"/>
      <c r="C269" s="132" t="s">
        <v>466</v>
      </c>
      <c r="D269" s="132" t="s">
        <v>139</v>
      </c>
      <c r="E269" s="133" t="s">
        <v>1835</v>
      </c>
      <c r="F269" s="134" t="s">
        <v>1836</v>
      </c>
      <c r="G269" s="135" t="s">
        <v>515</v>
      </c>
      <c r="H269" s="136">
        <v>8</v>
      </c>
      <c r="I269" s="137"/>
      <c r="J269" s="138">
        <f>ROUND(I269*H269,2)</f>
        <v>0</v>
      </c>
      <c r="K269" s="134" t="s">
        <v>143</v>
      </c>
      <c r="L269" s="32"/>
      <c r="M269" s="139" t="s">
        <v>1</v>
      </c>
      <c r="N269" s="140" t="s">
        <v>43</v>
      </c>
      <c r="P269" s="141">
        <f>O269*H269</f>
        <v>0</v>
      </c>
      <c r="Q269" s="141">
        <v>0</v>
      </c>
      <c r="R269" s="141">
        <f>Q269*H269</f>
        <v>0</v>
      </c>
      <c r="S269" s="141">
        <v>2.2499999999999998E-3</v>
      </c>
      <c r="T269" s="142">
        <f>S269*H269</f>
        <v>1.7999999999999999E-2</v>
      </c>
      <c r="AR269" s="143" t="s">
        <v>283</v>
      </c>
      <c r="AT269" s="143" t="s">
        <v>139</v>
      </c>
      <c r="AU269" s="143" t="s">
        <v>145</v>
      </c>
      <c r="AY269" s="17" t="s">
        <v>136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7" t="s">
        <v>145</v>
      </c>
      <c r="BK269" s="144">
        <f>ROUND(I269*H269,2)</f>
        <v>0</v>
      </c>
      <c r="BL269" s="17" t="s">
        <v>283</v>
      </c>
      <c r="BM269" s="143" t="s">
        <v>1837</v>
      </c>
    </row>
    <row r="270" spans="2:65" s="12" customFormat="1" ht="11.25">
      <c r="B270" s="145"/>
      <c r="D270" s="146" t="s">
        <v>147</v>
      </c>
      <c r="E270" s="147" t="s">
        <v>1</v>
      </c>
      <c r="F270" s="148" t="s">
        <v>1041</v>
      </c>
      <c r="H270" s="149">
        <v>1</v>
      </c>
      <c r="I270" s="150"/>
      <c r="L270" s="145"/>
      <c r="M270" s="151"/>
      <c r="T270" s="152"/>
      <c r="AT270" s="147" t="s">
        <v>147</v>
      </c>
      <c r="AU270" s="147" t="s">
        <v>145</v>
      </c>
      <c r="AV270" s="12" t="s">
        <v>145</v>
      </c>
      <c r="AW270" s="12" t="s">
        <v>33</v>
      </c>
      <c r="AX270" s="12" t="s">
        <v>77</v>
      </c>
      <c r="AY270" s="147" t="s">
        <v>136</v>
      </c>
    </row>
    <row r="271" spans="2:65" s="12" customFormat="1" ht="11.25">
      <c r="B271" s="145"/>
      <c r="D271" s="146" t="s">
        <v>147</v>
      </c>
      <c r="E271" s="147" t="s">
        <v>1</v>
      </c>
      <c r="F271" s="148" t="s">
        <v>1043</v>
      </c>
      <c r="H271" s="149">
        <v>1</v>
      </c>
      <c r="I271" s="150"/>
      <c r="L271" s="145"/>
      <c r="M271" s="151"/>
      <c r="T271" s="152"/>
      <c r="AT271" s="147" t="s">
        <v>147</v>
      </c>
      <c r="AU271" s="147" t="s">
        <v>145</v>
      </c>
      <c r="AV271" s="12" t="s">
        <v>145</v>
      </c>
      <c r="AW271" s="12" t="s">
        <v>33</v>
      </c>
      <c r="AX271" s="12" t="s">
        <v>77</v>
      </c>
      <c r="AY271" s="147" t="s">
        <v>136</v>
      </c>
    </row>
    <row r="272" spans="2:65" s="12" customFormat="1" ht="11.25">
      <c r="B272" s="145"/>
      <c r="D272" s="146" t="s">
        <v>147</v>
      </c>
      <c r="E272" s="147" t="s">
        <v>1</v>
      </c>
      <c r="F272" s="148" t="s">
        <v>1739</v>
      </c>
      <c r="H272" s="149">
        <v>1</v>
      </c>
      <c r="I272" s="150"/>
      <c r="L272" s="145"/>
      <c r="M272" s="151"/>
      <c r="T272" s="152"/>
      <c r="AT272" s="147" t="s">
        <v>147</v>
      </c>
      <c r="AU272" s="147" t="s">
        <v>145</v>
      </c>
      <c r="AV272" s="12" t="s">
        <v>145</v>
      </c>
      <c r="AW272" s="12" t="s">
        <v>33</v>
      </c>
      <c r="AX272" s="12" t="s">
        <v>77</v>
      </c>
      <c r="AY272" s="147" t="s">
        <v>136</v>
      </c>
    </row>
    <row r="273" spans="2:65" s="12" customFormat="1" ht="11.25">
      <c r="B273" s="145"/>
      <c r="D273" s="146" t="s">
        <v>147</v>
      </c>
      <c r="E273" s="147" t="s">
        <v>1</v>
      </c>
      <c r="F273" s="148" t="s">
        <v>905</v>
      </c>
      <c r="H273" s="149">
        <v>1</v>
      </c>
      <c r="I273" s="150"/>
      <c r="L273" s="145"/>
      <c r="M273" s="151"/>
      <c r="T273" s="152"/>
      <c r="AT273" s="147" t="s">
        <v>147</v>
      </c>
      <c r="AU273" s="147" t="s">
        <v>145</v>
      </c>
      <c r="AV273" s="12" t="s">
        <v>145</v>
      </c>
      <c r="AW273" s="12" t="s">
        <v>33</v>
      </c>
      <c r="AX273" s="12" t="s">
        <v>77</v>
      </c>
      <c r="AY273" s="147" t="s">
        <v>136</v>
      </c>
    </row>
    <row r="274" spans="2:65" s="15" customFormat="1" ht="11.25">
      <c r="B274" s="176"/>
      <c r="D274" s="146" t="s">
        <v>147</v>
      </c>
      <c r="E274" s="177" t="s">
        <v>1</v>
      </c>
      <c r="F274" s="178" t="s">
        <v>167</v>
      </c>
      <c r="H274" s="179">
        <v>4</v>
      </c>
      <c r="I274" s="180"/>
      <c r="L274" s="176"/>
      <c r="M274" s="181"/>
      <c r="T274" s="182"/>
      <c r="AT274" s="177" t="s">
        <v>147</v>
      </c>
      <c r="AU274" s="177" t="s">
        <v>145</v>
      </c>
      <c r="AV274" s="15" t="s">
        <v>137</v>
      </c>
      <c r="AW274" s="15" t="s">
        <v>33</v>
      </c>
      <c r="AX274" s="15" t="s">
        <v>77</v>
      </c>
      <c r="AY274" s="177" t="s">
        <v>136</v>
      </c>
    </row>
    <row r="275" spans="2:65" s="12" customFormat="1" ht="11.25">
      <c r="B275" s="145"/>
      <c r="D275" s="146" t="s">
        <v>147</v>
      </c>
      <c r="E275" s="147" t="s">
        <v>1</v>
      </c>
      <c r="F275" s="148" t="s">
        <v>1044</v>
      </c>
      <c r="H275" s="149">
        <v>1</v>
      </c>
      <c r="I275" s="150"/>
      <c r="L275" s="145"/>
      <c r="M275" s="151"/>
      <c r="T275" s="152"/>
      <c r="AT275" s="147" t="s">
        <v>147</v>
      </c>
      <c r="AU275" s="147" t="s">
        <v>145</v>
      </c>
      <c r="AV275" s="12" t="s">
        <v>145</v>
      </c>
      <c r="AW275" s="12" t="s">
        <v>33</v>
      </c>
      <c r="AX275" s="12" t="s">
        <v>77</v>
      </c>
      <c r="AY275" s="147" t="s">
        <v>136</v>
      </c>
    </row>
    <row r="276" spans="2:65" s="12" customFormat="1" ht="11.25">
      <c r="B276" s="145"/>
      <c r="D276" s="146" t="s">
        <v>147</v>
      </c>
      <c r="E276" s="147" t="s">
        <v>1</v>
      </c>
      <c r="F276" s="148" t="s">
        <v>1045</v>
      </c>
      <c r="H276" s="149">
        <v>1</v>
      </c>
      <c r="I276" s="150"/>
      <c r="L276" s="145"/>
      <c r="M276" s="151"/>
      <c r="T276" s="152"/>
      <c r="AT276" s="147" t="s">
        <v>147</v>
      </c>
      <c r="AU276" s="147" t="s">
        <v>145</v>
      </c>
      <c r="AV276" s="12" t="s">
        <v>145</v>
      </c>
      <c r="AW276" s="12" t="s">
        <v>33</v>
      </c>
      <c r="AX276" s="12" t="s">
        <v>77</v>
      </c>
      <c r="AY276" s="147" t="s">
        <v>136</v>
      </c>
    </row>
    <row r="277" spans="2:65" s="12" customFormat="1" ht="11.25">
      <c r="B277" s="145"/>
      <c r="D277" s="146" t="s">
        <v>147</v>
      </c>
      <c r="E277" s="147" t="s">
        <v>1</v>
      </c>
      <c r="F277" s="148" t="s">
        <v>1046</v>
      </c>
      <c r="H277" s="149">
        <v>1</v>
      </c>
      <c r="I277" s="150"/>
      <c r="L277" s="145"/>
      <c r="M277" s="151"/>
      <c r="T277" s="152"/>
      <c r="AT277" s="147" t="s">
        <v>147</v>
      </c>
      <c r="AU277" s="147" t="s">
        <v>145</v>
      </c>
      <c r="AV277" s="12" t="s">
        <v>145</v>
      </c>
      <c r="AW277" s="12" t="s">
        <v>33</v>
      </c>
      <c r="AX277" s="12" t="s">
        <v>77</v>
      </c>
      <c r="AY277" s="147" t="s">
        <v>136</v>
      </c>
    </row>
    <row r="278" spans="2:65" s="12" customFormat="1" ht="11.25">
      <c r="B278" s="145"/>
      <c r="D278" s="146" t="s">
        <v>147</v>
      </c>
      <c r="E278" s="147" t="s">
        <v>1</v>
      </c>
      <c r="F278" s="148" t="s">
        <v>517</v>
      </c>
      <c r="H278" s="149">
        <v>1</v>
      </c>
      <c r="I278" s="150"/>
      <c r="L278" s="145"/>
      <c r="M278" s="151"/>
      <c r="T278" s="152"/>
      <c r="AT278" s="147" t="s">
        <v>147</v>
      </c>
      <c r="AU278" s="147" t="s">
        <v>145</v>
      </c>
      <c r="AV278" s="12" t="s">
        <v>145</v>
      </c>
      <c r="AW278" s="12" t="s">
        <v>33</v>
      </c>
      <c r="AX278" s="12" t="s">
        <v>77</v>
      </c>
      <c r="AY278" s="147" t="s">
        <v>136</v>
      </c>
    </row>
    <row r="279" spans="2:65" s="15" customFormat="1" ht="11.25">
      <c r="B279" s="176"/>
      <c r="D279" s="146" t="s">
        <v>147</v>
      </c>
      <c r="E279" s="177" t="s">
        <v>1</v>
      </c>
      <c r="F279" s="178" t="s">
        <v>167</v>
      </c>
      <c r="H279" s="179">
        <v>4</v>
      </c>
      <c r="I279" s="180"/>
      <c r="L279" s="176"/>
      <c r="M279" s="181"/>
      <c r="T279" s="182"/>
      <c r="AT279" s="177" t="s">
        <v>147</v>
      </c>
      <c r="AU279" s="177" t="s">
        <v>145</v>
      </c>
      <c r="AV279" s="15" t="s">
        <v>137</v>
      </c>
      <c r="AW279" s="15" t="s">
        <v>33</v>
      </c>
      <c r="AX279" s="15" t="s">
        <v>77</v>
      </c>
      <c r="AY279" s="177" t="s">
        <v>136</v>
      </c>
    </row>
    <row r="280" spans="2:65" s="13" customFormat="1" ht="11.25">
      <c r="B280" s="153"/>
      <c r="D280" s="146" t="s">
        <v>147</v>
      </c>
      <c r="E280" s="154" t="s">
        <v>1</v>
      </c>
      <c r="F280" s="155" t="s">
        <v>150</v>
      </c>
      <c r="H280" s="156">
        <v>8</v>
      </c>
      <c r="I280" s="157"/>
      <c r="L280" s="153"/>
      <c r="M280" s="158"/>
      <c r="T280" s="159"/>
      <c r="AT280" s="154" t="s">
        <v>147</v>
      </c>
      <c r="AU280" s="154" t="s">
        <v>145</v>
      </c>
      <c r="AV280" s="13" t="s">
        <v>144</v>
      </c>
      <c r="AW280" s="13" t="s">
        <v>33</v>
      </c>
      <c r="AX280" s="13" t="s">
        <v>85</v>
      </c>
      <c r="AY280" s="154" t="s">
        <v>136</v>
      </c>
    </row>
    <row r="281" spans="2:65" s="1" customFormat="1" ht="24.2" customHeight="1">
      <c r="B281" s="32"/>
      <c r="C281" s="132" t="s">
        <v>473</v>
      </c>
      <c r="D281" s="132" t="s">
        <v>139</v>
      </c>
      <c r="E281" s="133" t="s">
        <v>1838</v>
      </c>
      <c r="F281" s="134" t="s">
        <v>1839</v>
      </c>
      <c r="G281" s="135" t="s">
        <v>515</v>
      </c>
      <c r="H281" s="136">
        <v>8</v>
      </c>
      <c r="I281" s="137"/>
      <c r="J281" s="138">
        <f>ROUND(I281*H281,2)</f>
        <v>0</v>
      </c>
      <c r="K281" s="134" t="s">
        <v>143</v>
      </c>
      <c r="L281" s="32"/>
      <c r="M281" s="139" t="s">
        <v>1</v>
      </c>
      <c r="N281" s="140" t="s">
        <v>43</v>
      </c>
      <c r="P281" s="141">
        <f>O281*H281</f>
        <v>0</v>
      </c>
      <c r="Q281" s="141">
        <v>1.3999999999999999E-4</v>
      </c>
      <c r="R281" s="141">
        <f>Q281*H281</f>
        <v>1.1199999999999999E-3</v>
      </c>
      <c r="S281" s="141">
        <v>0</v>
      </c>
      <c r="T281" s="142">
        <f>S281*H281</f>
        <v>0</v>
      </c>
      <c r="AR281" s="143" t="s">
        <v>283</v>
      </c>
      <c r="AT281" s="143" t="s">
        <v>139</v>
      </c>
      <c r="AU281" s="143" t="s">
        <v>145</v>
      </c>
      <c r="AY281" s="17" t="s">
        <v>136</v>
      </c>
      <c r="BE281" s="144">
        <f>IF(N281="základní",J281,0)</f>
        <v>0</v>
      </c>
      <c r="BF281" s="144">
        <f>IF(N281="snížená",J281,0)</f>
        <v>0</v>
      </c>
      <c r="BG281" s="144">
        <f>IF(N281="zákl. přenesená",J281,0)</f>
        <v>0</v>
      </c>
      <c r="BH281" s="144">
        <f>IF(N281="sníž. přenesená",J281,0)</f>
        <v>0</v>
      </c>
      <c r="BI281" s="144">
        <f>IF(N281="nulová",J281,0)</f>
        <v>0</v>
      </c>
      <c r="BJ281" s="17" t="s">
        <v>145</v>
      </c>
      <c r="BK281" s="144">
        <f>ROUND(I281*H281,2)</f>
        <v>0</v>
      </c>
      <c r="BL281" s="17" t="s">
        <v>283</v>
      </c>
      <c r="BM281" s="143" t="s">
        <v>1840</v>
      </c>
    </row>
    <row r="282" spans="2:65" s="12" customFormat="1" ht="11.25">
      <c r="B282" s="145"/>
      <c r="D282" s="146" t="s">
        <v>147</v>
      </c>
      <c r="E282" s="147" t="s">
        <v>1</v>
      </c>
      <c r="F282" s="148" t="s">
        <v>1841</v>
      </c>
      <c r="H282" s="149">
        <v>8</v>
      </c>
      <c r="I282" s="150"/>
      <c r="L282" s="145"/>
      <c r="M282" s="151"/>
      <c r="T282" s="152"/>
      <c r="AT282" s="147" t="s">
        <v>147</v>
      </c>
      <c r="AU282" s="147" t="s">
        <v>145</v>
      </c>
      <c r="AV282" s="12" t="s">
        <v>145</v>
      </c>
      <c r="AW282" s="12" t="s">
        <v>33</v>
      </c>
      <c r="AX282" s="12" t="s">
        <v>85</v>
      </c>
      <c r="AY282" s="147" t="s">
        <v>136</v>
      </c>
    </row>
    <row r="283" spans="2:65" s="1" customFormat="1" ht="24.2" customHeight="1">
      <c r="B283" s="32"/>
      <c r="C283" s="160" t="s">
        <v>485</v>
      </c>
      <c r="D283" s="160" t="s">
        <v>151</v>
      </c>
      <c r="E283" s="161" t="s">
        <v>1842</v>
      </c>
      <c r="F283" s="162" t="s">
        <v>1843</v>
      </c>
      <c r="G283" s="163" t="s">
        <v>515</v>
      </c>
      <c r="H283" s="164">
        <v>8</v>
      </c>
      <c r="I283" s="165"/>
      <c r="J283" s="166">
        <f>ROUND(I283*H283,2)</f>
        <v>0</v>
      </c>
      <c r="K283" s="162" t="s">
        <v>1</v>
      </c>
      <c r="L283" s="167"/>
      <c r="M283" s="168" t="s">
        <v>1</v>
      </c>
      <c r="N283" s="169" t="s">
        <v>43</v>
      </c>
      <c r="P283" s="141">
        <f>O283*H283</f>
        <v>0</v>
      </c>
      <c r="Q283" s="141">
        <v>5.3800000000000002E-3</v>
      </c>
      <c r="R283" s="141">
        <f>Q283*H283</f>
        <v>4.3040000000000002E-2</v>
      </c>
      <c r="S283" s="141">
        <v>0</v>
      </c>
      <c r="T283" s="142">
        <f>S283*H283</f>
        <v>0</v>
      </c>
      <c r="AR283" s="143" t="s">
        <v>473</v>
      </c>
      <c r="AT283" s="143" t="s">
        <v>151</v>
      </c>
      <c r="AU283" s="143" t="s">
        <v>145</v>
      </c>
      <c r="AY283" s="17" t="s">
        <v>136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7" t="s">
        <v>145</v>
      </c>
      <c r="BK283" s="144">
        <f>ROUND(I283*H283,2)</f>
        <v>0</v>
      </c>
      <c r="BL283" s="17" t="s">
        <v>283</v>
      </c>
      <c r="BM283" s="143" t="s">
        <v>1844</v>
      </c>
    </row>
    <row r="284" spans="2:65" s="1" customFormat="1" ht="16.5" customHeight="1">
      <c r="B284" s="32"/>
      <c r="C284" s="132" t="s">
        <v>491</v>
      </c>
      <c r="D284" s="132" t="s">
        <v>139</v>
      </c>
      <c r="E284" s="133" t="s">
        <v>1845</v>
      </c>
      <c r="F284" s="134" t="s">
        <v>1846</v>
      </c>
      <c r="G284" s="135" t="s">
        <v>515</v>
      </c>
      <c r="H284" s="136">
        <v>8</v>
      </c>
      <c r="I284" s="137"/>
      <c r="J284" s="138">
        <f>ROUND(I284*H284,2)</f>
        <v>0</v>
      </c>
      <c r="K284" s="134" t="s">
        <v>143</v>
      </c>
      <c r="L284" s="32"/>
      <c r="M284" s="139" t="s">
        <v>1</v>
      </c>
      <c r="N284" s="140" t="s">
        <v>43</v>
      </c>
      <c r="P284" s="141">
        <f>O284*H284</f>
        <v>0</v>
      </c>
      <c r="Q284" s="141">
        <v>0</v>
      </c>
      <c r="R284" s="141">
        <f>Q284*H284</f>
        <v>0</v>
      </c>
      <c r="S284" s="141">
        <v>8.4999999999999995E-4</v>
      </c>
      <c r="T284" s="142">
        <f>S284*H284</f>
        <v>6.7999999999999996E-3</v>
      </c>
      <c r="AR284" s="143" t="s">
        <v>283</v>
      </c>
      <c r="AT284" s="143" t="s">
        <v>139</v>
      </c>
      <c r="AU284" s="143" t="s">
        <v>145</v>
      </c>
      <c r="AY284" s="17" t="s">
        <v>136</v>
      </c>
      <c r="BE284" s="144">
        <f>IF(N284="základní",J284,0)</f>
        <v>0</v>
      </c>
      <c r="BF284" s="144">
        <f>IF(N284="snížená",J284,0)</f>
        <v>0</v>
      </c>
      <c r="BG284" s="144">
        <f>IF(N284="zákl. přenesená",J284,0)</f>
        <v>0</v>
      </c>
      <c r="BH284" s="144">
        <f>IF(N284="sníž. přenesená",J284,0)</f>
        <v>0</v>
      </c>
      <c r="BI284" s="144">
        <f>IF(N284="nulová",J284,0)</f>
        <v>0</v>
      </c>
      <c r="BJ284" s="17" t="s">
        <v>145</v>
      </c>
      <c r="BK284" s="144">
        <f>ROUND(I284*H284,2)</f>
        <v>0</v>
      </c>
      <c r="BL284" s="17" t="s">
        <v>283</v>
      </c>
      <c r="BM284" s="143" t="s">
        <v>1847</v>
      </c>
    </row>
    <row r="285" spans="2:65" s="12" customFormat="1" ht="11.25">
      <c r="B285" s="145"/>
      <c r="D285" s="146" t="s">
        <v>147</v>
      </c>
      <c r="E285" s="147" t="s">
        <v>1</v>
      </c>
      <c r="F285" s="148" t="s">
        <v>1041</v>
      </c>
      <c r="H285" s="149">
        <v>1</v>
      </c>
      <c r="I285" s="150"/>
      <c r="L285" s="145"/>
      <c r="M285" s="151"/>
      <c r="T285" s="152"/>
      <c r="AT285" s="147" t="s">
        <v>147</v>
      </c>
      <c r="AU285" s="147" t="s">
        <v>145</v>
      </c>
      <c r="AV285" s="12" t="s">
        <v>145</v>
      </c>
      <c r="AW285" s="12" t="s">
        <v>33</v>
      </c>
      <c r="AX285" s="12" t="s">
        <v>77</v>
      </c>
      <c r="AY285" s="147" t="s">
        <v>136</v>
      </c>
    </row>
    <row r="286" spans="2:65" s="12" customFormat="1" ht="11.25">
      <c r="B286" s="145"/>
      <c r="D286" s="146" t="s">
        <v>147</v>
      </c>
      <c r="E286" s="147" t="s">
        <v>1</v>
      </c>
      <c r="F286" s="148" t="s">
        <v>1043</v>
      </c>
      <c r="H286" s="149">
        <v>1</v>
      </c>
      <c r="I286" s="150"/>
      <c r="L286" s="145"/>
      <c r="M286" s="151"/>
      <c r="T286" s="152"/>
      <c r="AT286" s="147" t="s">
        <v>147</v>
      </c>
      <c r="AU286" s="147" t="s">
        <v>145</v>
      </c>
      <c r="AV286" s="12" t="s">
        <v>145</v>
      </c>
      <c r="AW286" s="12" t="s">
        <v>33</v>
      </c>
      <c r="AX286" s="12" t="s">
        <v>77</v>
      </c>
      <c r="AY286" s="147" t="s">
        <v>136</v>
      </c>
    </row>
    <row r="287" spans="2:65" s="12" customFormat="1" ht="11.25">
      <c r="B287" s="145"/>
      <c r="D287" s="146" t="s">
        <v>147</v>
      </c>
      <c r="E287" s="147" t="s">
        <v>1</v>
      </c>
      <c r="F287" s="148" t="s">
        <v>1739</v>
      </c>
      <c r="H287" s="149">
        <v>1</v>
      </c>
      <c r="I287" s="150"/>
      <c r="L287" s="145"/>
      <c r="M287" s="151"/>
      <c r="T287" s="152"/>
      <c r="AT287" s="147" t="s">
        <v>147</v>
      </c>
      <c r="AU287" s="147" t="s">
        <v>145</v>
      </c>
      <c r="AV287" s="12" t="s">
        <v>145</v>
      </c>
      <c r="AW287" s="12" t="s">
        <v>33</v>
      </c>
      <c r="AX287" s="12" t="s">
        <v>77</v>
      </c>
      <c r="AY287" s="147" t="s">
        <v>136</v>
      </c>
    </row>
    <row r="288" spans="2:65" s="12" customFormat="1" ht="11.25">
      <c r="B288" s="145"/>
      <c r="D288" s="146" t="s">
        <v>147</v>
      </c>
      <c r="E288" s="147" t="s">
        <v>1</v>
      </c>
      <c r="F288" s="148" t="s">
        <v>905</v>
      </c>
      <c r="H288" s="149">
        <v>1</v>
      </c>
      <c r="I288" s="150"/>
      <c r="L288" s="145"/>
      <c r="M288" s="151"/>
      <c r="T288" s="152"/>
      <c r="AT288" s="147" t="s">
        <v>147</v>
      </c>
      <c r="AU288" s="147" t="s">
        <v>145</v>
      </c>
      <c r="AV288" s="12" t="s">
        <v>145</v>
      </c>
      <c r="AW288" s="12" t="s">
        <v>33</v>
      </c>
      <c r="AX288" s="12" t="s">
        <v>77</v>
      </c>
      <c r="AY288" s="147" t="s">
        <v>136</v>
      </c>
    </row>
    <row r="289" spans="2:65" s="15" customFormat="1" ht="11.25">
      <c r="B289" s="176"/>
      <c r="D289" s="146" t="s">
        <v>147</v>
      </c>
      <c r="E289" s="177" t="s">
        <v>1</v>
      </c>
      <c r="F289" s="178" t="s">
        <v>167</v>
      </c>
      <c r="H289" s="179">
        <v>4</v>
      </c>
      <c r="I289" s="180"/>
      <c r="L289" s="176"/>
      <c r="M289" s="181"/>
      <c r="T289" s="182"/>
      <c r="AT289" s="177" t="s">
        <v>147</v>
      </c>
      <c r="AU289" s="177" t="s">
        <v>145</v>
      </c>
      <c r="AV289" s="15" t="s">
        <v>137</v>
      </c>
      <c r="AW289" s="15" t="s">
        <v>33</v>
      </c>
      <c r="AX289" s="15" t="s">
        <v>77</v>
      </c>
      <c r="AY289" s="177" t="s">
        <v>136</v>
      </c>
    </row>
    <row r="290" spans="2:65" s="12" customFormat="1" ht="11.25">
      <c r="B290" s="145"/>
      <c r="D290" s="146" t="s">
        <v>147</v>
      </c>
      <c r="E290" s="147" t="s">
        <v>1</v>
      </c>
      <c r="F290" s="148" t="s">
        <v>1044</v>
      </c>
      <c r="H290" s="149">
        <v>1</v>
      </c>
      <c r="I290" s="150"/>
      <c r="L290" s="145"/>
      <c r="M290" s="151"/>
      <c r="T290" s="152"/>
      <c r="AT290" s="147" t="s">
        <v>147</v>
      </c>
      <c r="AU290" s="147" t="s">
        <v>145</v>
      </c>
      <c r="AV290" s="12" t="s">
        <v>145</v>
      </c>
      <c r="AW290" s="12" t="s">
        <v>33</v>
      </c>
      <c r="AX290" s="12" t="s">
        <v>77</v>
      </c>
      <c r="AY290" s="147" t="s">
        <v>136</v>
      </c>
    </row>
    <row r="291" spans="2:65" s="12" customFormat="1" ht="11.25">
      <c r="B291" s="145"/>
      <c r="D291" s="146" t="s">
        <v>147</v>
      </c>
      <c r="E291" s="147" t="s">
        <v>1</v>
      </c>
      <c r="F291" s="148" t="s">
        <v>1045</v>
      </c>
      <c r="H291" s="149">
        <v>1</v>
      </c>
      <c r="I291" s="150"/>
      <c r="L291" s="145"/>
      <c r="M291" s="151"/>
      <c r="T291" s="152"/>
      <c r="AT291" s="147" t="s">
        <v>147</v>
      </c>
      <c r="AU291" s="147" t="s">
        <v>145</v>
      </c>
      <c r="AV291" s="12" t="s">
        <v>145</v>
      </c>
      <c r="AW291" s="12" t="s">
        <v>33</v>
      </c>
      <c r="AX291" s="12" t="s">
        <v>77</v>
      </c>
      <c r="AY291" s="147" t="s">
        <v>136</v>
      </c>
    </row>
    <row r="292" spans="2:65" s="12" customFormat="1" ht="11.25">
      <c r="B292" s="145"/>
      <c r="D292" s="146" t="s">
        <v>147</v>
      </c>
      <c r="E292" s="147" t="s">
        <v>1</v>
      </c>
      <c r="F292" s="148" t="s">
        <v>1046</v>
      </c>
      <c r="H292" s="149">
        <v>1</v>
      </c>
      <c r="I292" s="150"/>
      <c r="L292" s="145"/>
      <c r="M292" s="151"/>
      <c r="T292" s="152"/>
      <c r="AT292" s="147" t="s">
        <v>147</v>
      </c>
      <c r="AU292" s="147" t="s">
        <v>145</v>
      </c>
      <c r="AV292" s="12" t="s">
        <v>145</v>
      </c>
      <c r="AW292" s="12" t="s">
        <v>33</v>
      </c>
      <c r="AX292" s="12" t="s">
        <v>77</v>
      </c>
      <c r="AY292" s="147" t="s">
        <v>136</v>
      </c>
    </row>
    <row r="293" spans="2:65" s="12" customFormat="1" ht="11.25">
      <c r="B293" s="145"/>
      <c r="D293" s="146" t="s">
        <v>147</v>
      </c>
      <c r="E293" s="147" t="s">
        <v>1</v>
      </c>
      <c r="F293" s="148" t="s">
        <v>517</v>
      </c>
      <c r="H293" s="149">
        <v>1</v>
      </c>
      <c r="I293" s="150"/>
      <c r="L293" s="145"/>
      <c r="M293" s="151"/>
      <c r="T293" s="152"/>
      <c r="AT293" s="147" t="s">
        <v>147</v>
      </c>
      <c r="AU293" s="147" t="s">
        <v>145</v>
      </c>
      <c r="AV293" s="12" t="s">
        <v>145</v>
      </c>
      <c r="AW293" s="12" t="s">
        <v>33</v>
      </c>
      <c r="AX293" s="12" t="s">
        <v>77</v>
      </c>
      <c r="AY293" s="147" t="s">
        <v>136</v>
      </c>
    </row>
    <row r="294" spans="2:65" s="15" customFormat="1" ht="11.25">
      <c r="B294" s="176"/>
      <c r="D294" s="146" t="s">
        <v>147</v>
      </c>
      <c r="E294" s="177" t="s">
        <v>1</v>
      </c>
      <c r="F294" s="178" t="s">
        <v>167</v>
      </c>
      <c r="H294" s="179">
        <v>4</v>
      </c>
      <c r="I294" s="180"/>
      <c r="L294" s="176"/>
      <c r="M294" s="181"/>
      <c r="T294" s="182"/>
      <c r="AT294" s="177" t="s">
        <v>147</v>
      </c>
      <c r="AU294" s="177" t="s">
        <v>145</v>
      </c>
      <c r="AV294" s="15" t="s">
        <v>137</v>
      </c>
      <c r="AW294" s="15" t="s">
        <v>33</v>
      </c>
      <c r="AX294" s="15" t="s">
        <v>77</v>
      </c>
      <c r="AY294" s="177" t="s">
        <v>136</v>
      </c>
    </row>
    <row r="295" spans="2:65" s="13" customFormat="1" ht="11.25">
      <c r="B295" s="153"/>
      <c r="D295" s="146" t="s">
        <v>147</v>
      </c>
      <c r="E295" s="154" t="s">
        <v>1</v>
      </c>
      <c r="F295" s="155" t="s">
        <v>150</v>
      </c>
      <c r="H295" s="156">
        <v>8</v>
      </c>
      <c r="I295" s="157"/>
      <c r="L295" s="153"/>
      <c r="M295" s="158"/>
      <c r="T295" s="159"/>
      <c r="AT295" s="154" t="s">
        <v>147</v>
      </c>
      <c r="AU295" s="154" t="s">
        <v>145</v>
      </c>
      <c r="AV295" s="13" t="s">
        <v>144</v>
      </c>
      <c r="AW295" s="13" t="s">
        <v>33</v>
      </c>
      <c r="AX295" s="13" t="s">
        <v>85</v>
      </c>
      <c r="AY295" s="154" t="s">
        <v>136</v>
      </c>
    </row>
    <row r="296" spans="2:65" s="1" customFormat="1" ht="16.5" customHeight="1">
      <c r="B296" s="32"/>
      <c r="C296" s="132" t="s">
        <v>504</v>
      </c>
      <c r="D296" s="132" t="s">
        <v>139</v>
      </c>
      <c r="E296" s="133" t="s">
        <v>1848</v>
      </c>
      <c r="F296" s="134" t="s">
        <v>1849</v>
      </c>
      <c r="G296" s="135" t="s">
        <v>515</v>
      </c>
      <c r="H296" s="136">
        <v>8</v>
      </c>
      <c r="I296" s="137"/>
      <c r="J296" s="138">
        <f>ROUND(I296*H296,2)</f>
        <v>0</v>
      </c>
      <c r="K296" s="134" t="s">
        <v>143</v>
      </c>
      <c r="L296" s="32"/>
      <c r="M296" s="139" t="s">
        <v>1</v>
      </c>
      <c r="N296" s="140" t="s">
        <v>43</v>
      </c>
      <c r="P296" s="141">
        <f>O296*H296</f>
        <v>0</v>
      </c>
      <c r="Q296" s="141">
        <v>0</v>
      </c>
      <c r="R296" s="141">
        <f>Q296*H296</f>
        <v>0</v>
      </c>
      <c r="S296" s="141">
        <v>1.2199999999999999E-3</v>
      </c>
      <c r="T296" s="142">
        <f>S296*H296</f>
        <v>9.7599999999999996E-3</v>
      </c>
      <c r="AR296" s="143" t="s">
        <v>283</v>
      </c>
      <c r="AT296" s="143" t="s">
        <v>139</v>
      </c>
      <c r="AU296" s="143" t="s">
        <v>145</v>
      </c>
      <c r="AY296" s="17" t="s">
        <v>136</v>
      </c>
      <c r="BE296" s="144">
        <f>IF(N296="základní",J296,0)</f>
        <v>0</v>
      </c>
      <c r="BF296" s="144">
        <f>IF(N296="snížená",J296,0)</f>
        <v>0</v>
      </c>
      <c r="BG296" s="144">
        <f>IF(N296="zákl. přenesená",J296,0)</f>
        <v>0</v>
      </c>
      <c r="BH296" s="144">
        <f>IF(N296="sníž. přenesená",J296,0)</f>
        <v>0</v>
      </c>
      <c r="BI296" s="144">
        <f>IF(N296="nulová",J296,0)</f>
        <v>0</v>
      </c>
      <c r="BJ296" s="17" t="s">
        <v>145</v>
      </c>
      <c r="BK296" s="144">
        <f>ROUND(I296*H296,2)</f>
        <v>0</v>
      </c>
      <c r="BL296" s="17" t="s">
        <v>283</v>
      </c>
      <c r="BM296" s="143" t="s">
        <v>1850</v>
      </c>
    </row>
    <row r="297" spans="2:65" s="12" customFormat="1" ht="11.25">
      <c r="B297" s="145"/>
      <c r="D297" s="146" t="s">
        <v>147</v>
      </c>
      <c r="E297" s="147" t="s">
        <v>1</v>
      </c>
      <c r="F297" s="148" t="s">
        <v>1041</v>
      </c>
      <c r="H297" s="149">
        <v>1</v>
      </c>
      <c r="I297" s="150"/>
      <c r="L297" s="145"/>
      <c r="M297" s="151"/>
      <c r="T297" s="152"/>
      <c r="AT297" s="147" t="s">
        <v>147</v>
      </c>
      <c r="AU297" s="147" t="s">
        <v>145</v>
      </c>
      <c r="AV297" s="12" t="s">
        <v>145</v>
      </c>
      <c r="AW297" s="12" t="s">
        <v>33</v>
      </c>
      <c r="AX297" s="12" t="s">
        <v>77</v>
      </c>
      <c r="AY297" s="147" t="s">
        <v>136</v>
      </c>
    </row>
    <row r="298" spans="2:65" s="12" customFormat="1" ht="11.25">
      <c r="B298" s="145"/>
      <c r="D298" s="146" t="s">
        <v>147</v>
      </c>
      <c r="E298" s="147" t="s">
        <v>1</v>
      </c>
      <c r="F298" s="148" t="s">
        <v>1043</v>
      </c>
      <c r="H298" s="149">
        <v>1</v>
      </c>
      <c r="I298" s="150"/>
      <c r="L298" s="145"/>
      <c r="M298" s="151"/>
      <c r="T298" s="152"/>
      <c r="AT298" s="147" t="s">
        <v>147</v>
      </c>
      <c r="AU298" s="147" t="s">
        <v>145</v>
      </c>
      <c r="AV298" s="12" t="s">
        <v>145</v>
      </c>
      <c r="AW298" s="12" t="s">
        <v>33</v>
      </c>
      <c r="AX298" s="12" t="s">
        <v>77</v>
      </c>
      <c r="AY298" s="147" t="s">
        <v>136</v>
      </c>
    </row>
    <row r="299" spans="2:65" s="12" customFormat="1" ht="11.25">
      <c r="B299" s="145"/>
      <c r="D299" s="146" t="s">
        <v>147</v>
      </c>
      <c r="E299" s="147" t="s">
        <v>1</v>
      </c>
      <c r="F299" s="148" t="s">
        <v>1739</v>
      </c>
      <c r="H299" s="149">
        <v>1</v>
      </c>
      <c r="I299" s="150"/>
      <c r="L299" s="145"/>
      <c r="M299" s="151"/>
      <c r="T299" s="152"/>
      <c r="AT299" s="147" t="s">
        <v>147</v>
      </c>
      <c r="AU299" s="147" t="s">
        <v>145</v>
      </c>
      <c r="AV299" s="12" t="s">
        <v>145</v>
      </c>
      <c r="AW299" s="12" t="s">
        <v>33</v>
      </c>
      <c r="AX299" s="12" t="s">
        <v>77</v>
      </c>
      <c r="AY299" s="147" t="s">
        <v>136</v>
      </c>
    </row>
    <row r="300" spans="2:65" s="12" customFormat="1" ht="11.25">
      <c r="B300" s="145"/>
      <c r="D300" s="146" t="s">
        <v>147</v>
      </c>
      <c r="E300" s="147" t="s">
        <v>1</v>
      </c>
      <c r="F300" s="148" t="s">
        <v>905</v>
      </c>
      <c r="H300" s="149">
        <v>1</v>
      </c>
      <c r="I300" s="150"/>
      <c r="L300" s="145"/>
      <c r="M300" s="151"/>
      <c r="T300" s="152"/>
      <c r="AT300" s="147" t="s">
        <v>147</v>
      </c>
      <c r="AU300" s="147" t="s">
        <v>145</v>
      </c>
      <c r="AV300" s="12" t="s">
        <v>145</v>
      </c>
      <c r="AW300" s="12" t="s">
        <v>33</v>
      </c>
      <c r="AX300" s="12" t="s">
        <v>77</v>
      </c>
      <c r="AY300" s="147" t="s">
        <v>136</v>
      </c>
    </row>
    <row r="301" spans="2:65" s="15" customFormat="1" ht="11.25">
      <c r="B301" s="176"/>
      <c r="D301" s="146" t="s">
        <v>147</v>
      </c>
      <c r="E301" s="177" t="s">
        <v>1</v>
      </c>
      <c r="F301" s="178" t="s">
        <v>167</v>
      </c>
      <c r="H301" s="179">
        <v>4</v>
      </c>
      <c r="I301" s="180"/>
      <c r="L301" s="176"/>
      <c r="M301" s="181"/>
      <c r="T301" s="182"/>
      <c r="AT301" s="177" t="s">
        <v>147</v>
      </c>
      <c r="AU301" s="177" t="s">
        <v>145</v>
      </c>
      <c r="AV301" s="15" t="s">
        <v>137</v>
      </c>
      <c r="AW301" s="15" t="s">
        <v>33</v>
      </c>
      <c r="AX301" s="15" t="s">
        <v>77</v>
      </c>
      <c r="AY301" s="177" t="s">
        <v>136</v>
      </c>
    </row>
    <row r="302" spans="2:65" s="12" customFormat="1" ht="11.25">
      <c r="B302" s="145"/>
      <c r="D302" s="146" t="s">
        <v>147</v>
      </c>
      <c r="E302" s="147" t="s">
        <v>1</v>
      </c>
      <c r="F302" s="148" t="s">
        <v>1044</v>
      </c>
      <c r="H302" s="149">
        <v>1</v>
      </c>
      <c r="I302" s="150"/>
      <c r="L302" s="145"/>
      <c r="M302" s="151"/>
      <c r="T302" s="152"/>
      <c r="AT302" s="147" t="s">
        <v>147</v>
      </c>
      <c r="AU302" s="147" t="s">
        <v>145</v>
      </c>
      <c r="AV302" s="12" t="s">
        <v>145</v>
      </c>
      <c r="AW302" s="12" t="s">
        <v>33</v>
      </c>
      <c r="AX302" s="12" t="s">
        <v>77</v>
      </c>
      <c r="AY302" s="147" t="s">
        <v>136</v>
      </c>
    </row>
    <row r="303" spans="2:65" s="12" customFormat="1" ht="11.25">
      <c r="B303" s="145"/>
      <c r="D303" s="146" t="s">
        <v>147</v>
      </c>
      <c r="E303" s="147" t="s">
        <v>1</v>
      </c>
      <c r="F303" s="148" t="s">
        <v>1045</v>
      </c>
      <c r="H303" s="149">
        <v>1</v>
      </c>
      <c r="I303" s="150"/>
      <c r="L303" s="145"/>
      <c r="M303" s="151"/>
      <c r="T303" s="152"/>
      <c r="AT303" s="147" t="s">
        <v>147</v>
      </c>
      <c r="AU303" s="147" t="s">
        <v>145</v>
      </c>
      <c r="AV303" s="12" t="s">
        <v>145</v>
      </c>
      <c r="AW303" s="12" t="s">
        <v>33</v>
      </c>
      <c r="AX303" s="12" t="s">
        <v>77</v>
      </c>
      <c r="AY303" s="147" t="s">
        <v>136</v>
      </c>
    </row>
    <row r="304" spans="2:65" s="12" customFormat="1" ht="11.25">
      <c r="B304" s="145"/>
      <c r="D304" s="146" t="s">
        <v>147</v>
      </c>
      <c r="E304" s="147" t="s">
        <v>1</v>
      </c>
      <c r="F304" s="148" t="s">
        <v>1046</v>
      </c>
      <c r="H304" s="149">
        <v>1</v>
      </c>
      <c r="I304" s="150"/>
      <c r="L304" s="145"/>
      <c r="M304" s="151"/>
      <c r="T304" s="152"/>
      <c r="AT304" s="147" t="s">
        <v>147</v>
      </c>
      <c r="AU304" s="147" t="s">
        <v>145</v>
      </c>
      <c r="AV304" s="12" t="s">
        <v>145</v>
      </c>
      <c r="AW304" s="12" t="s">
        <v>33</v>
      </c>
      <c r="AX304" s="12" t="s">
        <v>77</v>
      </c>
      <c r="AY304" s="147" t="s">
        <v>136</v>
      </c>
    </row>
    <row r="305" spans="2:65" s="12" customFormat="1" ht="11.25">
      <c r="B305" s="145"/>
      <c r="D305" s="146" t="s">
        <v>147</v>
      </c>
      <c r="E305" s="147" t="s">
        <v>1</v>
      </c>
      <c r="F305" s="148" t="s">
        <v>517</v>
      </c>
      <c r="H305" s="149">
        <v>1</v>
      </c>
      <c r="I305" s="150"/>
      <c r="L305" s="145"/>
      <c r="M305" s="151"/>
      <c r="T305" s="152"/>
      <c r="AT305" s="147" t="s">
        <v>147</v>
      </c>
      <c r="AU305" s="147" t="s">
        <v>145</v>
      </c>
      <c r="AV305" s="12" t="s">
        <v>145</v>
      </c>
      <c r="AW305" s="12" t="s">
        <v>33</v>
      </c>
      <c r="AX305" s="12" t="s">
        <v>77</v>
      </c>
      <c r="AY305" s="147" t="s">
        <v>136</v>
      </c>
    </row>
    <row r="306" spans="2:65" s="15" customFormat="1" ht="11.25">
      <c r="B306" s="176"/>
      <c r="D306" s="146" t="s">
        <v>147</v>
      </c>
      <c r="E306" s="177" t="s">
        <v>1</v>
      </c>
      <c r="F306" s="178" t="s">
        <v>167</v>
      </c>
      <c r="H306" s="179">
        <v>4</v>
      </c>
      <c r="I306" s="180"/>
      <c r="L306" s="176"/>
      <c r="M306" s="181"/>
      <c r="T306" s="182"/>
      <c r="AT306" s="177" t="s">
        <v>147</v>
      </c>
      <c r="AU306" s="177" t="s">
        <v>145</v>
      </c>
      <c r="AV306" s="15" t="s">
        <v>137</v>
      </c>
      <c r="AW306" s="15" t="s">
        <v>33</v>
      </c>
      <c r="AX306" s="15" t="s">
        <v>77</v>
      </c>
      <c r="AY306" s="177" t="s">
        <v>136</v>
      </c>
    </row>
    <row r="307" spans="2:65" s="13" customFormat="1" ht="11.25">
      <c r="B307" s="153"/>
      <c r="D307" s="146" t="s">
        <v>147</v>
      </c>
      <c r="E307" s="154" t="s">
        <v>1</v>
      </c>
      <c r="F307" s="155" t="s">
        <v>150</v>
      </c>
      <c r="H307" s="156">
        <v>8</v>
      </c>
      <c r="I307" s="157"/>
      <c r="L307" s="153"/>
      <c r="M307" s="158"/>
      <c r="T307" s="159"/>
      <c r="AT307" s="154" t="s">
        <v>147</v>
      </c>
      <c r="AU307" s="154" t="s">
        <v>145</v>
      </c>
      <c r="AV307" s="13" t="s">
        <v>144</v>
      </c>
      <c r="AW307" s="13" t="s">
        <v>33</v>
      </c>
      <c r="AX307" s="13" t="s">
        <v>85</v>
      </c>
      <c r="AY307" s="154" t="s">
        <v>136</v>
      </c>
    </row>
    <row r="308" spans="2:65" s="1" customFormat="1" ht="16.5" customHeight="1">
      <c r="B308" s="32"/>
      <c r="C308" s="132" t="s">
        <v>512</v>
      </c>
      <c r="D308" s="132" t="s">
        <v>139</v>
      </c>
      <c r="E308" s="133" t="s">
        <v>1851</v>
      </c>
      <c r="F308" s="134" t="s">
        <v>1852</v>
      </c>
      <c r="G308" s="135" t="s">
        <v>515</v>
      </c>
      <c r="H308" s="136">
        <v>8</v>
      </c>
      <c r="I308" s="137"/>
      <c r="J308" s="138">
        <f>ROUND(I308*H308,2)</f>
        <v>0</v>
      </c>
      <c r="K308" s="134" t="s">
        <v>1</v>
      </c>
      <c r="L308" s="32"/>
      <c r="M308" s="139" t="s">
        <v>1</v>
      </c>
      <c r="N308" s="140" t="s">
        <v>43</v>
      </c>
      <c r="P308" s="141">
        <f>O308*H308</f>
        <v>0</v>
      </c>
      <c r="Q308" s="141">
        <v>0</v>
      </c>
      <c r="R308" s="141">
        <f>Q308*H308</f>
        <v>0</v>
      </c>
      <c r="S308" s="141">
        <v>1.218E-2</v>
      </c>
      <c r="T308" s="142">
        <f>S308*H308</f>
        <v>9.7439999999999999E-2</v>
      </c>
      <c r="AR308" s="143" t="s">
        <v>283</v>
      </c>
      <c r="AT308" s="143" t="s">
        <v>139</v>
      </c>
      <c r="AU308" s="143" t="s">
        <v>145</v>
      </c>
      <c r="AY308" s="17" t="s">
        <v>136</v>
      </c>
      <c r="BE308" s="144">
        <f>IF(N308="základní",J308,0)</f>
        <v>0</v>
      </c>
      <c r="BF308" s="144">
        <f>IF(N308="snížená",J308,0)</f>
        <v>0</v>
      </c>
      <c r="BG308" s="144">
        <f>IF(N308="zákl. přenesená",J308,0)</f>
        <v>0</v>
      </c>
      <c r="BH308" s="144">
        <f>IF(N308="sníž. přenesená",J308,0)</f>
        <v>0</v>
      </c>
      <c r="BI308" s="144">
        <f>IF(N308="nulová",J308,0)</f>
        <v>0</v>
      </c>
      <c r="BJ308" s="17" t="s">
        <v>145</v>
      </c>
      <c r="BK308" s="144">
        <f>ROUND(I308*H308,2)</f>
        <v>0</v>
      </c>
      <c r="BL308" s="17" t="s">
        <v>283</v>
      </c>
      <c r="BM308" s="143" t="s">
        <v>1853</v>
      </c>
    </row>
    <row r="309" spans="2:65" s="12" customFormat="1" ht="11.25">
      <c r="B309" s="145"/>
      <c r="D309" s="146" t="s">
        <v>147</v>
      </c>
      <c r="E309" s="147" t="s">
        <v>1</v>
      </c>
      <c r="F309" s="148" t="s">
        <v>1041</v>
      </c>
      <c r="H309" s="149">
        <v>1</v>
      </c>
      <c r="I309" s="150"/>
      <c r="L309" s="145"/>
      <c r="M309" s="151"/>
      <c r="T309" s="152"/>
      <c r="AT309" s="147" t="s">
        <v>147</v>
      </c>
      <c r="AU309" s="147" t="s">
        <v>145</v>
      </c>
      <c r="AV309" s="12" t="s">
        <v>145</v>
      </c>
      <c r="AW309" s="12" t="s">
        <v>33</v>
      </c>
      <c r="AX309" s="12" t="s">
        <v>77</v>
      </c>
      <c r="AY309" s="147" t="s">
        <v>136</v>
      </c>
    </row>
    <row r="310" spans="2:65" s="12" customFormat="1" ht="11.25">
      <c r="B310" s="145"/>
      <c r="D310" s="146" t="s">
        <v>147</v>
      </c>
      <c r="E310" s="147" t="s">
        <v>1</v>
      </c>
      <c r="F310" s="148" t="s">
        <v>1043</v>
      </c>
      <c r="H310" s="149">
        <v>1</v>
      </c>
      <c r="I310" s="150"/>
      <c r="L310" s="145"/>
      <c r="M310" s="151"/>
      <c r="T310" s="152"/>
      <c r="AT310" s="147" t="s">
        <v>147</v>
      </c>
      <c r="AU310" s="147" t="s">
        <v>145</v>
      </c>
      <c r="AV310" s="12" t="s">
        <v>145</v>
      </c>
      <c r="AW310" s="12" t="s">
        <v>33</v>
      </c>
      <c r="AX310" s="12" t="s">
        <v>77</v>
      </c>
      <c r="AY310" s="147" t="s">
        <v>136</v>
      </c>
    </row>
    <row r="311" spans="2:65" s="12" customFormat="1" ht="11.25">
      <c r="B311" s="145"/>
      <c r="D311" s="146" t="s">
        <v>147</v>
      </c>
      <c r="E311" s="147" t="s">
        <v>1</v>
      </c>
      <c r="F311" s="148" t="s">
        <v>1739</v>
      </c>
      <c r="H311" s="149">
        <v>1</v>
      </c>
      <c r="I311" s="150"/>
      <c r="L311" s="145"/>
      <c r="M311" s="151"/>
      <c r="T311" s="152"/>
      <c r="AT311" s="147" t="s">
        <v>147</v>
      </c>
      <c r="AU311" s="147" t="s">
        <v>145</v>
      </c>
      <c r="AV311" s="12" t="s">
        <v>145</v>
      </c>
      <c r="AW311" s="12" t="s">
        <v>33</v>
      </c>
      <c r="AX311" s="12" t="s">
        <v>77</v>
      </c>
      <c r="AY311" s="147" t="s">
        <v>136</v>
      </c>
    </row>
    <row r="312" spans="2:65" s="12" customFormat="1" ht="11.25">
      <c r="B312" s="145"/>
      <c r="D312" s="146" t="s">
        <v>147</v>
      </c>
      <c r="E312" s="147" t="s">
        <v>1</v>
      </c>
      <c r="F312" s="148" t="s">
        <v>905</v>
      </c>
      <c r="H312" s="149">
        <v>1</v>
      </c>
      <c r="I312" s="150"/>
      <c r="L312" s="145"/>
      <c r="M312" s="151"/>
      <c r="T312" s="152"/>
      <c r="AT312" s="147" t="s">
        <v>147</v>
      </c>
      <c r="AU312" s="147" t="s">
        <v>145</v>
      </c>
      <c r="AV312" s="12" t="s">
        <v>145</v>
      </c>
      <c r="AW312" s="12" t="s">
        <v>33</v>
      </c>
      <c r="AX312" s="12" t="s">
        <v>77</v>
      </c>
      <c r="AY312" s="147" t="s">
        <v>136</v>
      </c>
    </row>
    <row r="313" spans="2:65" s="15" customFormat="1" ht="11.25">
      <c r="B313" s="176"/>
      <c r="D313" s="146" t="s">
        <v>147</v>
      </c>
      <c r="E313" s="177" t="s">
        <v>1</v>
      </c>
      <c r="F313" s="178" t="s">
        <v>167</v>
      </c>
      <c r="H313" s="179">
        <v>4</v>
      </c>
      <c r="I313" s="180"/>
      <c r="L313" s="176"/>
      <c r="M313" s="181"/>
      <c r="T313" s="182"/>
      <c r="AT313" s="177" t="s">
        <v>147</v>
      </c>
      <c r="AU313" s="177" t="s">
        <v>145</v>
      </c>
      <c r="AV313" s="15" t="s">
        <v>137</v>
      </c>
      <c r="AW313" s="15" t="s">
        <v>33</v>
      </c>
      <c r="AX313" s="15" t="s">
        <v>77</v>
      </c>
      <c r="AY313" s="177" t="s">
        <v>136</v>
      </c>
    </row>
    <row r="314" spans="2:65" s="12" customFormat="1" ht="11.25">
      <c r="B314" s="145"/>
      <c r="D314" s="146" t="s">
        <v>147</v>
      </c>
      <c r="E314" s="147" t="s">
        <v>1</v>
      </c>
      <c r="F314" s="148" t="s">
        <v>1044</v>
      </c>
      <c r="H314" s="149">
        <v>1</v>
      </c>
      <c r="I314" s="150"/>
      <c r="L314" s="145"/>
      <c r="M314" s="151"/>
      <c r="T314" s="152"/>
      <c r="AT314" s="147" t="s">
        <v>147</v>
      </c>
      <c r="AU314" s="147" t="s">
        <v>145</v>
      </c>
      <c r="AV314" s="12" t="s">
        <v>145</v>
      </c>
      <c r="AW314" s="12" t="s">
        <v>33</v>
      </c>
      <c r="AX314" s="12" t="s">
        <v>77</v>
      </c>
      <c r="AY314" s="147" t="s">
        <v>136</v>
      </c>
    </row>
    <row r="315" spans="2:65" s="12" customFormat="1" ht="11.25">
      <c r="B315" s="145"/>
      <c r="D315" s="146" t="s">
        <v>147</v>
      </c>
      <c r="E315" s="147" t="s">
        <v>1</v>
      </c>
      <c r="F315" s="148" t="s">
        <v>1045</v>
      </c>
      <c r="H315" s="149">
        <v>1</v>
      </c>
      <c r="I315" s="150"/>
      <c r="L315" s="145"/>
      <c r="M315" s="151"/>
      <c r="T315" s="152"/>
      <c r="AT315" s="147" t="s">
        <v>147</v>
      </c>
      <c r="AU315" s="147" t="s">
        <v>145</v>
      </c>
      <c r="AV315" s="12" t="s">
        <v>145</v>
      </c>
      <c r="AW315" s="12" t="s">
        <v>33</v>
      </c>
      <c r="AX315" s="12" t="s">
        <v>77</v>
      </c>
      <c r="AY315" s="147" t="s">
        <v>136</v>
      </c>
    </row>
    <row r="316" spans="2:65" s="12" customFormat="1" ht="11.25">
      <c r="B316" s="145"/>
      <c r="D316" s="146" t="s">
        <v>147</v>
      </c>
      <c r="E316" s="147" t="s">
        <v>1</v>
      </c>
      <c r="F316" s="148" t="s">
        <v>1046</v>
      </c>
      <c r="H316" s="149">
        <v>1</v>
      </c>
      <c r="I316" s="150"/>
      <c r="L316" s="145"/>
      <c r="M316" s="151"/>
      <c r="T316" s="152"/>
      <c r="AT316" s="147" t="s">
        <v>147</v>
      </c>
      <c r="AU316" s="147" t="s">
        <v>145</v>
      </c>
      <c r="AV316" s="12" t="s">
        <v>145</v>
      </c>
      <c r="AW316" s="12" t="s">
        <v>33</v>
      </c>
      <c r="AX316" s="12" t="s">
        <v>77</v>
      </c>
      <c r="AY316" s="147" t="s">
        <v>136</v>
      </c>
    </row>
    <row r="317" spans="2:65" s="12" customFormat="1" ht="11.25">
      <c r="B317" s="145"/>
      <c r="D317" s="146" t="s">
        <v>147</v>
      </c>
      <c r="E317" s="147" t="s">
        <v>1</v>
      </c>
      <c r="F317" s="148" t="s">
        <v>517</v>
      </c>
      <c r="H317" s="149">
        <v>1</v>
      </c>
      <c r="I317" s="150"/>
      <c r="L317" s="145"/>
      <c r="M317" s="151"/>
      <c r="T317" s="152"/>
      <c r="AT317" s="147" t="s">
        <v>147</v>
      </c>
      <c r="AU317" s="147" t="s">
        <v>145</v>
      </c>
      <c r="AV317" s="12" t="s">
        <v>145</v>
      </c>
      <c r="AW317" s="12" t="s">
        <v>33</v>
      </c>
      <c r="AX317" s="12" t="s">
        <v>77</v>
      </c>
      <c r="AY317" s="147" t="s">
        <v>136</v>
      </c>
    </row>
    <row r="318" spans="2:65" s="15" customFormat="1" ht="11.25">
      <c r="B318" s="176"/>
      <c r="D318" s="146" t="s">
        <v>147</v>
      </c>
      <c r="E318" s="177" t="s">
        <v>1</v>
      </c>
      <c r="F318" s="178" t="s">
        <v>167</v>
      </c>
      <c r="H318" s="179">
        <v>4</v>
      </c>
      <c r="I318" s="180"/>
      <c r="L318" s="176"/>
      <c r="M318" s="181"/>
      <c r="T318" s="182"/>
      <c r="AT318" s="177" t="s">
        <v>147</v>
      </c>
      <c r="AU318" s="177" t="s">
        <v>145</v>
      </c>
      <c r="AV318" s="15" t="s">
        <v>137</v>
      </c>
      <c r="AW318" s="15" t="s">
        <v>33</v>
      </c>
      <c r="AX318" s="15" t="s">
        <v>77</v>
      </c>
      <c r="AY318" s="177" t="s">
        <v>136</v>
      </c>
    </row>
    <row r="319" spans="2:65" s="13" customFormat="1" ht="11.25">
      <c r="B319" s="153"/>
      <c r="D319" s="146" t="s">
        <v>147</v>
      </c>
      <c r="E319" s="154" t="s">
        <v>1</v>
      </c>
      <c r="F319" s="155" t="s">
        <v>150</v>
      </c>
      <c r="H319" s="156">
        <v>8</v>
      </c>
      <c r="I319" s="157"/>
      <c r="L319" s="153"/>
      <c r="M319" s="158"/>
      <c r="T319" s="159"/>
      <c r="AT319" s="154" t="s">
        <v>147</v>
      </c>
      <c r="AU319" s="154" t="s">
        <v>145</v>
      </c>
      <c r="AV319" s="13" t="s">
        <v>144</v>
      </c>
      <c r="AW319" s="13" t="s">
        <v>33</v>
      </c>
      <c r="AX319" s="13" t="s">
        <v>85</v>
      </c>
      <c r="AY319" s="154" t="s">
        <v>136</v>
      </c>
    </row>
    <row r="320" spans="2:65" s="1" customFormat="1" ht="24.2" customHeight="1">
      <c r="B320" s="32"/>
      <c r="C320" s="132" t="s">
        <v>518</v>
      </c>
      <c r="D320" s="132" t="s">
        <v>139</v>
      </c>
      <c r="E320" s="133" t="s">
        <v>1854</v>
      </c>
      <c r="F320" s="134" t="s">
        <v>1855</v>
      </c>
      <c r="G320" s="135" t="s">
        <v>1785</v>
      </c>
      <c r="H320" s="136">
        <v>8</v>
      </c>
      <c r="I320" s="137"/>
      <c r="J320" s="138">
        <f>ROUND(I320*H320,2)</f>
        <v>0</v>
      </c>
      <c r="K320" s="134" t="s">
        <v>1</v>
      </c>
      <c r="L320" s="32"/>
      <c r="M320" s="139" t="s">
        <v>1</v>
      </c>
      <c r="N320" s="140" t="s">
        <v>43</v>
      </c>
      <c r="P320" s="141">
        <f>O320*H320</f>
        <v>0</v>
      </c>
      <c r="Q320" s="141">
        <v>0</v>
      </c>
      <c r="R320" s="141">
        <f>Q320*H320</f>
        <v>0</v>
      </c>
      <c r="S320" s="141">
        <v>1.2E-2</v>
      </c>
      <c r="T320" s="142">
        <f>S320*H320</f>
        <v>9.6000000000000002E-2</v>
      </c>
      <c r="AR320" s="143" t="s">
        <v>283</v>
      </c>
      <c r="AT320" s="143" t="s">
        <v>139</v>
      </c>
      <c r="AU320" s="143" t="s">
        <v>145</v>
      </c>
      <c r="AY320" s="17" t="s">
        <v>136</v>
      </c>
      <c r="BE320" s="144">
        <f>IF(N320="základní",J320,0)</f>
        <v>0</v>
      </c>
      <c r="BF320" s="144">
        <f>IF(N320="snížená",J320,0)</f>
        <v>0</v>
      </c>
      <c r="BG320" s="144">
        <f>IF(N320="zákl. přenesená",J320,0)</f>
        <v>0</v>
      </c>
      <c r="BH320" s="144">
        <f>IF(N320="sníž. přenesená",J320,0)</f>
        <v>0</v>
      </c>
      <c r="BI320" s="144">
        <f>IF(N320="nulová",J320,0)</f>
        <v>0</v>
      </c>
      <c r="BJ320" s="17" t="s">
        <v>145</v>
      </c>
      <c r="BK320" s="144">
        <f>ROUND(I320*H320,2)</f>
        <v>0</v>
      </c>
      <c r="BL320" s="17" t="s">
        <v>283</v>
      </c>
      <c r="BM320" s="143" t="s">
        <v>1856</v>
      </c>
    </row>
    <row r="321" spans="2:65" s="12" customFormat="1" ht="11.25">
      <c r="B321" s="145"/>
      <c r="D321" s="146" t="s">
        <v>147</v>
      </c>
      <c r="E321" s="147" t="s">
        <v>1</v>
      </c>
      <c r="F321" s="148" t="s">
        <v>1041</v>
      </c>
      <c r="H321" s="149">
        <v>1</v>
      </c>
      <c r="I321" s="150"/>
      <c r="L321" s="145"/>
      <c r="M321" s="151"/>
      <c r="T321" s="152"/>
      <c r="AT321" s="147" t="s">
        <v>147</v>
      </c>
      <c r="AU321" s="147" t="s">
        <v>145</v>
      </c>
      <c r="AV321" s="12" t="s">
        <v>145</v>
      </c>
      <c r="AW321" s="12" t="s">
        <v>33</v>
      </c>
      <c r="AX321" s="12" t="s">
        <v>77</v>
      </c>
      <c r="AY321" s="147" t="s">
        <v>136</v>
      </c>
    </row>
    <row r="322" spans="2:65" s="12" customFormat="1" ht="11.25">
      <c r="B322" s="145"/>
      <c r="D322" s="146" t="s">
        <v>147</v>
      </c>
      <c r="E322" s="147" t="s">
        <v>1</v>
      </c>
      <c r="F322" s="148" t="s">
        <v>1043</v>
      </c>
      <c r="H322" s="149">
        <v>1</v>
      </c>
      <c r="I322" s="150"/>
      <c r="L322" s="145"/>
      <c r="M322" s="151"/>
      <c r="T322" s="152"/>
      <c r="AT322" s="147" t="s">
        <v>147</v>
      </c>
      <c r="AU322" s="147" t="s">
        <v>145</v>
      </c>
      <c r="AV322" s="12" t="s">
        <v>145</v>
      </c>
      <c r="AW322" s="12" t="s">
        <v>33</v>
      </c>
      <c r="AX322" s="12" t="s">
        <v>77</v>
      </c>
      <c r="AY322" s="147" t="s">
        <v>136</v>
      </c>
    </row>
    <row r="323" spans="2:65" s="12" customFormat="1" ht="11.25">
      <c r="B323" s="145"/>
      <c r="D323" s="146" t="s">
        <v>147</v>
      </c>
      <c r="E323" s="147" t="s">
        <v>1</v>
      </c>
      <c r="F323" s="148" t="s">
        <v>1739</v>
      </c>
      <c r="H323" s="149">
        <v>1</v>
      </c>
      <c r="I323" s="150"/>
      <c r="L323" s="145"/>
      <c r="M323" s="151"/>
      <c r="T323" s="152"/>
      <c r="AT323" s="147" t="s">
        <v>147</v>
      </c>
      <c r="AU323" s="147" t="s">
        <v>145</v>
      </c>
      <c r="AV323" s="12" t="s">
        <v>145</v>
      </c>
      <c r="AW323" s="12" t="s">
        <v>33</v>
      </c>
      <c r="AX323" s="12" t="s">
        <v>77</v>
      </c>
      <c r="AY323" s="147" t="s">
        <v>136</v>
      </c>
    </row>
    <row r="324" spans="2:65" s="12" customFormat="1" ht="11.25">
      <c r="B324" s="145"/>
      <c r="D324" s="146" t="s">
        <v>147</v>
      </c>
      <c r="E324" s="147" t="s">
        <v>1</v>
      </c>
      <c r="F324" s="148" t="s">
        <v>905</v>
      </c>
      <c r="H324" s="149">
        <v>1</v>
      </c>
      <c r="I324" s="150"/>
      <c r="L324" s="145"/>
      <c r="M324" s="151"/>
      <c r="T324" s="152"/>
      <c r="AT324" s="147" t="s">
        <v>147</v>
      </c>
      <c r="AU324" s="147" t="s">
        <v>145</v>
      </c>
      <c r="AV324" s="12" t="s">
        <v>145</v>
      </c>
      <c r="AW324" s="12" t="s">
        <v>33</v>
      </c>
      <c r="AX324" s="12" t="s">
        <v>77</v>
      </c>
      <c r="AY324" s="147" t="s">
        <v>136</v>
      </c>
    </row>
    <row r="325" spans="2:65" s="15" customFormat="1" ht="11.25">
      <c r="B325" s="176"/>
      <c r="D325" s="146" t="s">
        <v>147</v>
      </c>
      <c r="E325" s="177" t="s">
        <v>1</v>
      </c>
      <c r="F325" s="178" t="s">
        <v>167</v>
      </c>
      <c r="H325" s="179">
        <v>4</v>
      </c>
      <c r="I325" s="180"/>
      <c r="L325" s="176"/>
      <c r="M325" s="181"/>
      <c r="T325" s="182"/>
      <c r="AT325" s="177" t="s">
        <v>147</v>
      </c>
      <c r="AU325" s="177" t="s">
        <v>145</v>
      </c>
      <c r="AV325" s="15" t="s">
        <v>137</v>
      </c>
      <c r="AW325" s="15" t="s">
        <v>33</v>
      </c>
      <c r="AX325" s="15" t="s">
        <v>77</v>
      </c>
      <c r="AY325" s="177" t="s">
        <v>136</v>
      </c>
    </row>
    <row r="326" spans="2:65" s="12" customFormat="1" ht="11.25">
      <c r="B326" s="145"/>
      <c r="D326" s="146" t="s">
        <v>147</v>
      </c>
      <c r="E326" s="147" t="s">
        <v>1</v>
      </c>
      <c r="F326" s="148" t="s">
        <v>1044</v>
      </c>
      <c r="H326" s="149">
        <v>1</v>
      </c>
      <c r="I326" s="150"/>
      <c r="L326" s="145"/>
      <c r="M326" s="151"/>
      <c r="T326" s="152"/>
      <c r="AT326" s="147" t="s">
        <v>147</v>
      </c>
      <c r="AU326" s="147" t="s">
        <v>145</v>
      </c>
      <c r="AV326" s="12" t="s">
        <v>145</v>
      </c>
      <c r="AW326" s="12" t="s">
        <v>33</v>
      </c>
      <c r="AX326" s="12" t="s">
        <v>77</v>
      </c>
      <c r="AY326" s="147" t="s">
        <v>136</v>
      </c>
    </row>
    <row r="327" spans="2:65" s="12" customFormat="1" ht="11.25">
      <c r="B327" s="145"/>
      <c r="D327" s="146" t="s">
        <v>147</v>
      </c>
      <c r="E327" s="147" t="s">
        <v>1</v>
      </c>
      <c r="F327" s="148" t="s">
        <v>1045</v>
      </c>
      <c r="H327" s="149">
        <v>1</v>
      </c>
      <c r="I327" s="150"/>
      <c r="L327" s="145"/>
      <c r="M327" s="151"/>
      <c r="T327" s="152"/>
      <c r="AT327" s="147" t="s">
        <v>147</v>
      </c>
      <c r="AU327" s="147" t="s">
        <v>145</v>
      </c>
      <c r="AV327" s="12" t="s">
        <v>145</v>
      </c>
      <c r="AW327" s="12" t="s">
        <v>33</v>
      </c>
      <c r="AX327" s="12" t="s">
        <v>77</v>
      </c>
      <c r="AY327" s="147" t="s">
        <v>136</v>
      </c>
    </row>
    <row r="328" spans="2:65" s="12" customFormat="1" ht="11.25">
      <c r="B328" s="145"/>
      <c r="D328" s="146" t="s">
        <v>147</v>
      </c>
      <c r="E328" s="147" t="s">
        <v>1</v>
      </c>
      <c r="F328" s="148" t="s">
        <v>1046</v>
      </c>
      <c r="H328" s="149">
        <v>1</v>
      </c>
      <c r="I328" s="150"/>
      <c r="L328" s="145"/>
      <c r="M328" s="151"/>
      <c r="T328" s="152"/>
      <c r="AT328" s="147" t="s">
        <v>147</v>
      </c>
      <c r="AU328" s="147" t="s">
        <v>145</v>
      </c>
      <c r="AV328" s="12" t="s">
        <v>145</v>
      </c>
      <c r="AW328" s="12" t="s">
        <v>33</v>
      </c>
      <c r="AX328" s="12" t="s">
        <v>77</v>
      </c>
      <c r="AY328" s="147" t="s">
        <v>136</v>
      </c>
    </row>
    <row r="329" spans="2:65" s="12" customFormat="1" ht="11.25">
      <c r="B329" s="145"/>
      <c r="D329" s="146" t="s">
        <v>147</v>
      </c>
      <c r="E329" s="147" t="s">
        <v>1</v>
      </c>
      <c r="F329" s="148" t="s">
        <v>517</v>
      </c>
      <c r="H329" s="149">
        <v>1</v>
      </c>
      <c r="I329" s="150"/>
      <c r="L329" s="145"/>
      <c r="M329" s="151"/>
      <c r="T329" s="152"/>
      <c r="AT329" s="147" t="s">
        <v>147</v>
      </c>
      <c r="AU329" s="147" t="s">
        <v>145</v>
      </c>
      <c r="AV329" s="12" t="s">
        <v>145</v>
      </c>
      <c r="AW329" s="12" t="s">
        <v>33</v>
      </c>
      <c r="AX329" s="12" t="s">
        <v>77</v>
      </c>
      <c r="AY329" s="147" t="s">
        <v>136</v>
      </c>
    </row>
    <row r="330" spans="2:65" s="15" customFormat="1" ht="11.25">
      <c r="B330" s="176"/>
      <c r="D330" s="146" t="s">
        <v>147</v>
      </c>
      <c r="E330" s="177" t="s">
        <v>1</v>
      </c>
      <c r="F330" s="178" t="s">
        <v>167</v>
      </c>
      <c r="H330" s="179">
        <v>4</v>
      </c>
      <c r="I330" s="180"/>
      <c r="L330" s="176"/>
      <c r="M330" s="181"/>
      <c r="T330" s="182"/>
      <c r="AT330" s="177" t="s">
        <v>147</v>
      </c>
      <c r="AU330" s="177" t="s">
        <v>145</v>
      </c>
      <c r="AV330" s="15" t="s">
        <v>137</v>
      </c>
      <c r="AW330" s="15" t="s">
        <v>33</v>
      </c>
      <c r="AX330" s="15" t="s">
        <v>77</v>
      </c>
      <c r="AY330" s="177" t="s">
        <v>136</v>
      </c>
    </row>
    <row r="331" spans="2:65" s="13" customFormat="1" ht="11.25">
      <c r="B331" s="153"/>
      <c r="D331" s="146" t="s">
        <v>147</v>
      </c>
      <c r="E331" s="154" t="s">
        <v>1</v>
      </c>
      <c r="F331" s="155" t="s">
        <v>150</v>
      </c>
      <c r="H331" s="156">
        <v>8</v>
      </c>
      <c r="I331" s="157"/>
      <c r="L331" s="153"/>
      <c r="M331" s="158"/>
      <c r="T331" s="159"/>
      <c r="AT331" s="154" t="s">
        <v>147</v>
      </c>
      <c r="AU331" s="154" t="s">
        <v>145</v>
      </c>
      <c r="AV331" s="13" t="s">
        <v>144</v>
      </c>
      <c r="AW331" s="13" t="s">
        <v>33</v>
      </c>
      <c r="AX331" s="13" t="s">
        <v>85</v>
      </c>
      <c r="AY331" s="154" t="s">
        <v>136</v>
      </c>
    </row>
    <row r="332" spans="2:65" s="1" customFormat="1" ht="24.2" customHeight="1">
      <c r="B332" s="32"/>
      <c r="C332" s="132" t="s">
        <v>529</v>
      </c>
      <c r="D332" s="132" t="s">
        <v>139</v>
      </c>
      <c r="E332" s="133" t="s">
        <v>836</v>
      </c>
      <c r="F332" s="134" t="s">
        <v>837</v>
      </c>
      <c r="G332" s="135" t="s">
        <v>142</v>
      </c>
      <c r="H332" s="136">
        <v>0.41</v>
      </c>
      <c r="I332" s="137"/>
      <c r="J332" s="138">
        <f>ROUND(I332*H332,2)</f>
        <v>0</v>
      </c>
      <c r="K332" s="134" t="s">
        <v>143</v>
      </c>
      <c r="L332" s="32"/>
      <c r="M332" s="139" t="s">
        <v>1</v>
      </c>
      <c r="N332" s="140" t="s">
        <v>43</v>
      </c>
      <c r="P332" s="141">
        <f>O332*H332</f>
        <v>0</v>
      </c>
      <c r="Q332" s="141">
        <v>0</v>
      </c>
      <c r="R332" s="141">
        <f>Q332*H332</f>
        <v>0</v>
      </c>
      <c r="S332" s="141">
        <v>0</v>
      </c>
      <c r="T332" s="142">
        <f>S332*H332</f>
        <v>0</v>
      </c>
      <c r="AR332" s="143" t="s">
        <v>283</v>
      </c>
      <c r="AT332" s="143" t="s">
        <v>139</v>
      </c>
      <c r="AU332" s="143" t="s">
        <v>145</v>
      </c>
      <c r="AY332" s="17" t="s">
        <v>136</v>
      </c>
      <c r="BE332" s="144">
        <f>IF(N332="základní",J332,0)</f>
        <v>0</v>
      </c>
      <c r="BF332" s="144">
        <f>IF(N332="snížená",J332,0)</f>
        <v>0</v>
      </c>
      <c r="BG332" s="144">
        <f>IF(N332="zákl. přenesená",J332,0)</f>
        <v>0</v>
      </c>
      <c r="BH332" s="144">
        <f>IF(N332="sníž. přenesená",J332,0)</f>
        <v>0</v>
      </c>
      <c r="BI332" s="144">
        <f>IF(N332="nulová",J332,0)</f>
        <v>0</v>
      </c>
      <c r="BJ332" s="17" t="s">
        <v>145</v>
      </c>
      <c r="BK332" s="144">
        <f>ROUND(I332*H332,2)</f>
        <v>0</v>
      </c>
      <c r="BL332" s="17" t="s">
        <v>283</v>
      </c>
      <c r="BM332" s="143" t="s">
        <v>838</v>
      </c>
    </row>
    <row r="333" spans="2:65" s="11" customFormat="1" ht="22.9" customHeight="1">
      <c r="B333" s="120"/>
      <c r="D333" s="121" t="s">
        <v>76</v>
      </c>
      <c r="E333" s="130" t="s">
        <v>1857</v>
      </c>
      <c r="F333" s="130" t="s">
        <v>1858</v>
      </c>
      <c r="I333" s="123"/>
      <c r="J333" s="131">
        <f>BK333</f>
        <v>0</v>
      </c>
      <c r="L333" s="120"/>
      <c r="M333" s="125"/>
      <c r="P333" s="126">
        <f>SUM(P334:P348)</f>
        <v>0</v>
      </c>
      <c r="R333" s="126">
        <f>SUM(R334:R348)</f>
        <v>7.0000000000000001E-3</v>
      </c>
      <c r="T333" s="127">
        <f>SUM(T334:T348)</f>
        <v>0</v>
      </c>
      <c r="AR333" s="121" t="s">
        <v>145</v>
      </c>
      <c r="AT333" s="128" t="s">
        <v>76</v>
      </c>
      <c r="AU333" s="128" t="s">
        <v>85</v>
      </c>
      <c r="AY333" s="121" t="s">
        <v>136</v>
      </c>
      <c r="BK333" s="129">
        <f>SUM(BK334:BK348)</f>
        <v>0</v>
      </c>
    </row>
    <row r="334" spans="2:65" s="1" customFormat="1" ht="24.2" customHeight="1">
      <c r="B334" s="32"/>
      <c r="C334" s="132" t="s">
        <v>537</v>
      </c>
      <c r="D334" s="132" t="s">
        <v>139</v>
      </c>
      <c r="E334" s="133" t="s">
        <v>1859</v>
      </c>
      <c r="F334" s="134" t="s">
        <v>1860</v>
      </c>
      <c r="G334" s="135" t="s">
        <v>1785</v>
      </c>
      <c r="H334" s="136">
        <v>7</v>
      </c>
      <c r="I334" s="137"/>
      <c r="J334" s="138">
        <f>ROUND(I334*H334,2)</f>
        <v>0</v>
      </c>
      <c r="K334" s="134" t="s">
        <v>1</v>
      </c>
      <c r="L334" s="32"/>
      <c r="M334" s="139" t="s">
        <v>1</v>
      </c>
      <c r="N334" s="140" t="s">
        <v>43</v>
      </c>
      <c r="P334" s="141">
        <f>O334*H334</f>
        <v>0</v>
      </c>
      <c r="Q334" s="141">
        <v>0</v>
      </c>
      <c r="R334" s="141">
        <f>Q334*H334</f>
        <v>0</v>
      </c>
      <c r="S334" s="141">
        <v>0</v>
      </c>
      <c r="T334" s="142">
        <f>S334*H334</f>
        <v>0</v>
      </c>
      <c r="AR334" s="143" t="s">
        <v>283</v>
      </c>
      <c r="AT334" s="143" t="s">
        <v>139</v>
      </c>
      <c r="AU334" s="143" t="s">
        <v>145</v>
      </c>
      <c r="AY334" s="17" t="s">
        <v>136</v>
      </c>
      <c r="BE334" s="144">
        <f>IF(N334="základní",J334,0)</f>
        <v>0</v>
      </c>
      <c r="BF334" s="144">
        <f>IF(N334="snížená",J334,0)</f>
        <v>0</v>
      </c>
      <c r="BG334" s="144">
        <f>IF(N334="zákl. přenesená",J334,0)</f>
        <v>0</v>
      </c>
      <c r="BH334" s="144">
        <f>IF(N334="sníž. přenesená",J334,0)</f>
        <v>0</v>
      </c>
      <c r="BI334" s="144">
        <f>IF(N334="nulová",J334,0)</f>
        <v>0</v>
      </c>
      <c r="BJ334" s="17" t="s">
        <v>145</v>
      </c>
      <c r="BK334" s="144">
        <f>ROUND(I334*H334,2)</f>
        <v>0</v>
      </c>
      <c r="BL334" s="17" t="s">
        <v>283</v>
      </c>
      <c r="BM334" s="143" t="s">
        <v>1861</v>
      </c>
    </row>
    <row r="335" spans="2:65" s="12" customFormat="1" ht="11.25">
      <c r="B335" s="145"/>
      <c r="D335" s="146" t="s">
        <v>147</v>
      </c>
      <c r="E335" s="147" t="s">
        <v>1</v>
      </c>
      <c r="F335" s="148" t="s">
        <v>1041</v>
      </c>
      <c r="H335" s="149">
        <v>1</v>
      </c>
      <c r="I335" s="150"/>
      <c r="L335" s="145"/>
      <c r="M335" s="151"/>
      <c r="T335" s="152"/>
      <c r="AT335" s="147" t="s">
        <v>147</v>
      </c>
      <c r="AU335" s="147" t="s">
        <v>145</v>
      </c>
      <c r="AV335" s="12" t="s">
        <v>145</v>
      </c>
      <c r="AW335" s="12" t="s">
        <v>33</v>
      </c>
      <c r="AX335" s="12" t="s">
        <v>77</v>
      </c>
      <c r="AY335" s="147" t="s">
        <v>136</v>
      </c>
    </row>
    <row r="336" spans="2:65" s="12" customFormat="1" ht="11.25">
      <c r="B336" s="145"/>
      <c r="D336" s="146" t="s">
        <v>147</v>
      </c>
      <c r="E336" s="147" t="s">
        <v>1</v>
      </c>
      <c r="F336" s="148" t="s">
        <v>1043</v>
      </c>
      <c r="H336" s="149">
        <v>1</v>
      </c>
      <c r="I336" s="150"/>
      <c r="L336" s="145"/>
      <c r="M336" s="151"/>
      <c r="T336" s="152"/>
      <c r="AT336" s="147" t="s">
        <v>147</v>
      </c>
      <c r="AU336" s="147" t="s">
        <v>145</v>
      </c>
      <c r="AV336" s="12" t="s">
        <v>145</v>
      </c>
      <c r="AW336" s="12" t="s">
        <v>33</v>
      </c>
      <c r="AX336" s="12" t="s">
        <v>77</v>
      </c>
      <c r="AY336" s="147" t="s">
        <v>136</v>
      </c>
    </row>
    <row r="337" spans="2:65" s="12" customFormat="1" ht="11.25">
      <c r="B337" s="145"/>
      <c r="D337" s="146" t="s">
        <v>147</v>
      </c>
      <c r="E337" s="147" t="s">
        <v>1</v>
      </c>
      <c r="F337" s="148" t="s">
        <v>1739</v>
      </c>
      <c r="H337" s="149">
        <v>1</v>
      </c>
      <c r="I337" s="150"/>
      <c r="L337" s="145"/>
      <c r="M337" s="151"/>
      <c r="T337" s="152"/>
      <c r="AT337" s="147" t="s">
        <v>147</v>
      </c>
      <c r="AU337" s="147" t="s">
        <v>145</v>
      </c>
      <c r="AV337" s="12" t="s">
        <v>145</v>
      </c>
      <c r="AW337" s="12" t="s">
        <v>33</v>
      </c>
      <c r="AX337" s="12" t="s">
        <v>77</v>
      </c>
      <c r="AY337" s="147" t="s">
        <v>136</v>
      </c>
    </row>
    <row r="338" spans="2:65" s="15" customFormat="1" ht="11.25">
      <c r="B338" s="176"/>
      <c r="D338" s="146" t="s">
        <v>147</v>
      </c>
      <c r="E338" s="177" t="s">
        <v>1</v>
      </c>
      <c r="F338" s="178" t="s">
        <v>167</v>
      </c>
      <c r="H338" s="179">
        <v>3</v>
      </c>
      <c r="I338" s="180"/>
      <c r="L338" s="176"/>
      <c r="M338" s="181"/>
      <c r="T338" s="182"/>
      <c r="AT338" s="177" t="s">
        <v>147</v>
      </c>
      <c r="AU338" s="177" t="s">
        <v>145</v>
      </c>
      <c r="AV338" s="15" t="s">
        <v>137</v>
      </c>
      <c r="AW338" s="15" t="s">
        <v>33</v>
      </c>
      <c r="AX338" s="15" t="s">
        <v>77</v>
      </c>
      <c r="AY338" s="177" t="s">
        <v>136</v>
      </c>
    </row>
    <row r="339" spans="2:65" s="12" customFormat="1" ht="11.25">
      <c r="B339" s="145"/>
      <c r="D339" s="146" t="s">
        <v>147</v>
      </c>
      <c r="E339" s="147" t="s">
        <v>1</v>
      </c>
      <c r="F339" s="148" t="s">
        <v>1044</v>
      </c>
      <c r="H339" s="149">
        <v>1</v>
      </c>
      <c r="I339" s="150"/>
      <c r="L339" s="145"/>
      <c r="M339" s="151"/>
      <c r="T339" s="152"/>
      <c r="AT339" s="147" t="s">
        <v>147</v>
      </c>
      <c r="AU339" s="147" t="s">
        <v>145</v>
      </c>
      <c r="AV339" s="12" t="s">
        <v>145</v>
      </c>
      <c r="AW339" s="12" t="s">
        <v>33</v>
      </c>
      <c r="AX339" s="12" t="s">
        <v>77</v>
      </c>
      <c r="AY339" s="147" t="s">
        <v>136</v>
      </c>
    </row>
    <row r="340" spans="2:65" s="12" customFormat="1" ht="11.25">
      <c r="B340" s="145"/>
      <c r="D340" s="146" t="s">
        <v>147</v>
      </c>
      <c r="E340" s="147" t="s">
        <v>1</v>
      </c>
      <c r="F340" s="148" t="s">
        <v>1045</v>
      </c>
      <c r="H340" s="149">
        <v>1</v>
      </c>
      <c r="I340" s="150"/>
      <c r="L340" s="145"/>
      <c r="M340" s="151"/>
      <c r="T340" s="152"/>
      <c r="AT340" s="147" t="s">
        <v>147</v>
      </c>
      <c r="AU340" s="147" t="s">
        <v>145</v>
      </c>
      <c r="AV340" s="12" t="s">
        <v>145</v>
      </c>
      <c r="AW340" s="12" t="s">
        <v>33</v>
      </c>
      <c r="AX340" s="12" t="s">
        <v>77</v>
      </c>
      <c r="AY340" s="147" t="s">
        <v>136</v>
      </c>
    </row>
    <row r="341" spans="2:65" s="12" customFormat="1" ht="11.25">
      <c r="B341" s="145"/>
      <c r="D341" s="146" t="s">
        <v>147</v>
      </c>
      <c r="E341" s="147" t="s">
        <v>1</v>
      </c>
      <c r="F341" s="148" t="s">
        <v>1046</v>
      </c>
      <c r="H341" s="149">
        <v>1</v>
      </c>
      <c r="I341" s="150"/>
      <c r="L341" s="145"/>
      <c r="M341" s="151"/>
      <c r="T341" s="152"/>
      <c r="AT341" s="147" t="s">
        <v>147</v>
      </c>
      <c r="AU341" s="147" t="s">
        <v>145</v>
      </c>
      <c r="AV341" s="12" t="s">
        <v>145</v>
      </c>
      <c r="AW341" s="12" t="s">
        <v>33</v>
      </c>
      <c r="AX341" s="12" t="s">
        <v>77</v>
      </c>
      <c r="AY341" s="147" t="s">
        <v>136</v>
      </c>
    </row>
    <row r="342" spans="2:65" s="12" customFormat="1" ht="11.25">
      <c r="B342" s="145"/>
      <c r="D342" s="146" t="s">
        <v>147</v>
      </c>
      <c r="E342" s="147" t="s">
        <v>1</v>
      </c>
      <c r="F342" s="148" t="s">
        <v>517</v>
      </c>
      <c r="H342" s="149">
        <v>1</v>
      </c>
      <c r="I342" s="150"/>
      <c r="L342" s="145"/>
      <c r="M342" s="151"/>
      <c r="T342" s="152"/>
      <c r="AT342" s="147" t="s">
        <v>147</v>
      </c>
      <c r="AU342" s="147" t="s">
        <v>145</v>
      </c>
      <c r="AV342" s="12" t="s">
        <v>145</v>
      </c>
      <c r="AW342" s="12" t="s">
        <v>33</v>
      </c>
      <c r="AX342" s="12" t="s">
        <v>77</v>
      </c>
      <c r="AY342" s="147" t="s">
        <v>136</v>
      </c>
    </row>
    <row r="343" spans="2:65" s="15" customFormat="1" ht="11.25">
      <c r="B343" s="176"/>
      <c r="D343" s="146" t="s">
        <v>147</v>
      </c>
      <c r="E343" s="177" t="s">
        <v>1</v>
      </c>
      <c r="F343" s="178" t="s">
        <v>167</v>
      </c>
      <c r="H343" s="179">
        <v>4</v>
      </c>
      <c r="I343" s="180"/>
      <c r="L343" s="176"/>
      <c r="M343" s="181"/>
      <c r="T343" s="182"/>
      <c r="AT343" s="177" t="s">
        <v>147</v>
      </c>
      <c r="AU343" s="177" t="s">
        <v>145</v>
      </c>
      <c r="AV343" s="15" t="s">
        <v>137</v>
      </c>
      <c r="AW343" s="15" t="s">
        <v>33</v>
      </c>
      <c r="AX343" s="15" t="s">
        <v>77</v>
      </c>
      <c r="AY343" s="177" t="s">
        <v>136</v>
      </c>
    </row>
    <row r="344" spans="2:65" s="13" customFormat="1" ht="11.25">
      <c r="B344" s="153"/>
      <c r="D344" s="146" t="s">
        <v>147</v>
      </c>
      <c r="E344" s="154" t="s">
        <v>1</v>
      </c>
      <c r="F344" s="155" t="s">
        <v>150</v>
      </c>
      <c r="H344" s="156">
        <v>7</v>
      </c>
      <c r="I344" s="157"/>
      <c r="L344" s="153"/>
      <c r="M344" s="158"/>
      <c r="T344" s="159"/>
      <c r="AT344" s="154" t="s">
        <v>147</v>
      </c>
      <c r="AU344" s="154" t="s">
        <v>145</v>
      </c>
      <c r="AV344" s="13" t="s">
        <v>144</v>
      </c>
      <c r="AW344" s="13" t="s">
        <v>33</v>
      </c>
      <c r="AX344" s="13" t="s">
        <v>85</v>
      </c>
      <c r="AY344" s="154" t="s">
        <v>136</v>
      </c>
    </row>
    <row r="345" spans="2:65" s="1" customFormat="1" ht="24.2" customHeight="1">
      <c r="B345" s="32"/>
      <c r="C345" s="132" t="s">
        <v>549</v>
      </c>
      <c r="D345" s="132" t="s">
        <v>139</v>
      </c>
      <c r="E345" s="133" t="s">
        <v>1862</v>
      </c>
      <c r="F345" s="134" t="s">
        <v>1863</v>
      </c>
      <c r="G345" s="135" t="s">
        <v>1785</v>
      </c>
      <c r="H345" s="136">
        <v>7</v>
      </c>
      <c r="I345" s="137"/>
      <c r="J345" s="138">
        <f>ROUND(I345*H345,2)</f>
        <v>0</v>
      </c>
      <c r="K345" s="134" t="s">
        <v>143</v>
      </c>
      <c r="L345" s="32"/>
      <c r="M345" s="139" t="s">
        <v>1</v>
      </c>
      <c r="N345" s="140" t="s">
        <v>43</v>
      </c>
      <c r="P345" s="141">
        <f>O345*H345</f>
        <v>0</v>
      </c>
      <c r="Q345" s="141">
        <v>0</v>
      </c>
      <c r="R345" s="141">
        <f>Q345*H345</f>
        <v>0</v>
      </c>
      <c r="S345" s="141">
        <v>0</v>
      </c>
      <c r="T345" s="142">
        <f>S345*H345</f>
        <v>0</v>
      </c>
      <c r="AR345" s="143" t="s">
        <v>283</v>
      </c>
      <c r="AT345" s="143" t="s">
        <v>139</v>
      </c>
      <c r="AU345" s="143" t="s">
        <v>145</v>
      </c>
      <c r="AY345" s="17" t="s">
        <v>136</v>
      </c>
      <c r="BE345" s="144">
        <f>IF(N345="základní",J345,0)</f>
        <v>0</v>
      </c>
      <c r="BF345" s="144">
        <f>IF(N345="snížená",J345,0)</f>
        <v>0</v>
      </c>
      <c r="BG345" s="144">
        <f>IF(N345="zákl. přenesená",J345,0)</f>
        <v>0</v>
      </c>
      <c r="BH345" s="144">
        <f>IF(N345="sníž. přenesená",J345,0)</f>
        <v>0</v>
      </c>
      <c r="BI345" s="144">
        <f>IF(N345="nulová",J345,0)</f>
        <v>0</v>
      </c>
      <c r="BJ345" s="17" t="s">
        <v>145</v>
      </c>
      <c r="BK345" s="144">
        <f>ROUND(I345*H345,2)</f>
        <v>0</v>
      </c>
      <c r="BL345" s="17" t="s">
        <v>283</v>
      </c>
      <c r="BM345" s="143" t="s">
        <v>1864</v>
      </c>
    </row>
    <row r="346" spans="2:65" s="12" customFormat="1" ht="11.25">
      <c r="B346" s="145"/>
      <c r="D346" s="146" t="s">
        <v>147</v>
      </c>
      <c r="E346" s="147" t="s">
        <v>1</v>
      </c>
      <c r="F346" s="148" t="s">
        <v>1800</v>
      </c>
      <c r="H346" s="149">
        <v>7</v>
      </c>
      <c r="I346" s="150"/>
      <c r="L346" s="145"/>
      <c r="M346" s="151"/>
      <c r="T346" s="152"/>
      <c r="AT346" s="147" t="s">
        <v>147</v>
      </c>
      <c r="AU346" s="147" t="s">
        <v>145</v>
      </c>
      <c r="AV346" s="12" t="s">
        <v>145</v>
      </c>
      <c r="AW346" s="12" t="s">
        <v>33</v>
      </c>
      <c r="AX346" s="12" t="s">
        <v>85</v>
      </c>
      <c r="AY346" s="147" t="s">
        <v>136</v>
      </c>
    </row>
    <row r="347" spans="2:65" s="1" customFormat="1" ht="24.2" customHeight="1">
      <c r="B347" s="32"/>
      <c r="C347" s="160" t="s">
        <v>561</v>
      </c>
      <c r="D347" s="160" t="s">
        <v>151</v>
      </c>
      <c r="E347" s="161" t="s">
        <v>1865</v>
      </c>
      <c r="F347" s="162" t="s">
        <v>1866</v>
      </c>
      <c r="G347" s="163" t="s">
        <v>515</v>
      </c>
      <c r="H347" s="164">
        <v>7</v>
      </c>
      <c r="I347" s="165"/>
      <c r="J347" s="166">
        <f>ROUND(I347*H347,2)</f>
        <v>0</v>
      </c>
      <c r="K347" s="162" t="s">
        <v>143</v>
      </c>
      <c r="L347" s="167"/>
      <c r="M347" s="168" t="s">
        <v>1</v>
      </c>
      <c r="N347" s="169" t="s">
        <v>43</v>
      </c>
      <c r="P347" s="141">
        <f>O347*H347</f>
        <v>0</v>
      </c>
      <c r="Q347" s="141">
        <v>1E-3</v>
      </c>
      <c r="R347" s="141">
        <f>Q347*H347</f>
        <v>7.0000000000000001E-3</v>
      </c>
      <c r="S347" s="141">
        <v>0</v>
      </c>
      <c r="T347" s="142">
        <f>S347*H347</f>
        <v>0</v>
      </c>
      <c r="AR347" s="143" t="s">
        <v>473</v>
      </c>
      <c r="AT347" s="143" t="s">
        <v>151</v>
      </c>
      <c r="AU347" s="143" t="s">
        <v>145</v>
      </c>
      <c r="AY347" s="17" t="s">
        <v>136</v>
      </c>
      <c r="BE347" s="144">
        <f>IF(N347="základní",J347,0)</f>
        <v>0</v>
      </c>
      <c r="BF347" s="144">
        <f>IF(N347="snížená",J347,0)</f>
        <v>0</v>
      </c>
      <c r="BG347" s="144">
        <f>IF(N347="zákl. přenesená",J347,0)</f>
        <v>0</v>
      </c>
      <c r="BH347" s="144">
        <f>IF(N347="sníž. přenesená",J347,0)</f>
        <v>0</v>
      </c>
      <c r="BI347" s="144">
        <f>IF(N347="nulová",J347,0)</f>
        <v>0</v>
      </c>
      <c r="BJ347" s="17" t="s">
        <v>145</v>
      </c>
      <c r="BK347" s="144">
        <f>ROUND(I347*H347,2)</f>
        <v>0</v>
      </c>
      <c r="BL347" s="17" t="s">
        <v>283</v>
      </c>
      <c r="BM347" s="143" t="s">
        <v>1867</v>
      </c>
    </row>
    <row r="348" spans="2:65" s="1" customFormat="1" ht="24.2" customHeight="1">
      <c r="B348" s="32"/>
      <c r="C348" s="132" t="s">
        <v>573</v>
      </c>
      <c r="D348" s="132" t="s">
        <v>139</v>
      </c>
      <c r="E348" s="133" t="s">
        <v>1868</v>
      </c>
      <c r="F348" s="134" t="s">
        <v>1869</v>
      </c>
      <c r="G348" s="135" t="s">
        <v>142</v>
      </c>
      <c r="H348" s="136">
        <v>7.0000000000000001E-3</v>
      </c>
      <c r="I348" s="137"/>
      <c r="J348" s="138">
        <f>ROUND(I348*H348,2)</f>
        <v>0</v>
      </c>
      <c r="K348" s="134" t="s">
        <v>143</v>
      </c>
      <c r="L348" s="32"/>
      <c r="M348" s="139" t="s">
        <v>1</v>
      </c>
      <c r="N348" s="140" t="s">
        <v>43</v>
      </c>
      <c r="P348" s="141">
        <f>O348*H348</f>
        <v>0</v>
      </c>
      <c r="Q348" s="141">
        <v>0</v>
      </c>
      <c r="R348" s="141">
        <f>Q348*H348</f>
        <v>0</v>
      </c>
      <c r="S348" s="141">
        <v>0</v>
      </c>
      <c r="T348" s="142">
        <f>S348*H348</f>
        <v>0</v>
      </c>
      <c r="AR348" s="143" t="s">
        <v>283</v>
      </c>
      <c r="AT348" s="143" t="s">
        <v>139</v>
      </c>
      <c r="AU348" s="143" t="s">
        <v>145</v>
      </c>
      <c r="AY348" s="17" t="s">
        <v>136</v>
      </c>
      <c r="BE348" s="144">
        <f>IF(N348="základní",J348,0)</f>
        <v>0</v>
      </c>
      <c r="BF348" s="144">
        <f>IF(N348="snížená",J348,0)</f>
        <v>0</v>
      </c>
      <c r="BG348" s="144">
        <f>IF(N348="zákl. přenesená",J348,0)</f>
        <v>0</v>
      </c>
      <c r="BH348" s="144">
        <f>IF(N348="sníž. přenesená",J348,0)</f>
        <v>0</v>
      </c>
      <c r="BI348" s="144">
        <f>IF(N348="nulová",J348,0)</f>
        <v>0</v>
      </c>
      <c r="BJ348" s="17" t="s">
        <v>145</v>
      </c>
      <c r="BK348" s="144">
        <f>ROUND(I348*H348,2)</f>
        <v>0</v>
      </c>
      <c r="BL348" s="17" t="s">
        <v>283</v>
      </c>
      <c r="BM348" s="143" t="s">
        <v>1870</v>
      </c>
    </row>
    <row r="349" spans="2:65" s="11" customFormat="1" ht="22.9" customHeight="1">
      <c r="B349" s="120"/>
      <c r="D349" s="121" t="s">
        <v>76</v>
      </c>
      <c r="E349" s="130" t="s">
        <v>1871</v>
      </c>
      <c r="F349" s="130" t="s">
        <v>1872</v>
      </c>
      <c r="I349" s="123"/>
      <c r="J349" s="131">
        <f>BK349</f>
        <v>0</v>
      </c>
      <c r="L349" s="120"/>
      <c r="M349" s="125"/>
      <c r="P349" s="126">
        <f>SUM(P350:P358)</f>
        <v>0</v>
      </c>
      <c r="R349" s="126">
        <f>SUM(R350:R358)</f>
        <v>3.7799999999999999E-3</v>
      </c>
      <c r="T349" s="127">
        <f>SUM(T350:T358)</f>
        <v>0</v>
      </c>
      <c r="AR349" s="121" t="s">
        <v>145</v>
      </c>
      <c r="AT349" s="128" t="s">
        <v>76</v>
      </c>
      <c r="AU349" s="128" t="s">
        <v>85</v>
      </c>
      <c r="AY349" s="121" t="s">
        <v>136</v>
      </c>
      <c r="BK349" s="129">
        <f>SUM(BK350:BK358)</f>
        <v>0</v>
      </c>
    </row>
    <row r="350" spans="2:65" s="1" customFormat="1" ht="37.9" customHeight="1">
      <c r="B350" s="32"/>
      <c r="C350" s="132" t="s">
        <v>593</v>
      </c>
      <c r="D350" s="132" t="s">
        <v>139</v>
      </c>
      <c r="E350" s="133" t="s">
        <v>1873</v>
      </c>
      <c r="F350" s="134" t="s">
        <v>1874</v>
      </c>
      <c r="G350" s="135" t="s">
        <v>1038</v>
      </c>
      <c r="H350" s="136">
        <v>7</v>
      </c>
      <c r="I350" s="137"/>
      <c r="J350" s="138">
        <f>ROUND(I350*H350,2)</f>
        <v>0</v>
      </c>
      <c r="K350" s="134" t="s">
        <v>1</v>
      </c>
      <c r="L350" s="32"/>
      <c r="M350" s="139" t="s">
        <v>1</v>
      </c>
      <c r="N350" s="140" t="s">
        <v>43</v>
      </c>
      <c r="P350" s="141">
        <f>O350*H350</f>
        <v>0</v>
      </c>
      <c r="Q350" s="141">
        <v>5.4000000000000001E-4</v>
      </c>
      <c r="R350" s="141">
        <f>Q350*H350</f>
        <v>3.7799999999999999E-3</v>
      </c>
      <c r="S350" s="141">
        <v>0</v>
      </c>
      <c r="T350" s="142">
        <f>S350*H350</f>
        <v>0</v>
      </c>
      <c r="AR350" s="143" t="s">
        <v>283</v>
      </c>
      <c r="AT350" s="143" t="s">
        <v>139</v>
      </c>
      <c r="AU350" s="143" t="s">
        <v>145</v>
      </c>
      <c r="AY350" s="17" t="s">
        <v>136</v>
      </c>
      <c r="BE350" s="144">
        <f>IF(N350="základní",J350,0)</f>
        <v>0</v>
      </c>
      <c r="BF350" s="144">
        <f>IF(N350="snížená",J350,0)</f>
        <v>0</v>
      </c>
      <c r="BG350" s="144">
        <f>IF(N350="zákl. přenesená",J350,0)</f>
        <v>0</v>
      </c>
      <c r="BH350" s="144">
        <f>IF(N350="sníž. přenesená",J350,0)</f>
        <v>0</v>
      </c>
      <c r="BI350" s="144">
        <f>IF(N350="nulová",J350,0)</f>
        <v>0</v>
      </c>
      <c r="BJ350" s="17" t="s">
        <v>145</v>
      </c>
      <c r="BK350" s="144">
        <f>ROUND(I350*H350,2)</f>
        <v>0</v>
      </c>
      <c r="BL350" s="17" t="s">
        <v>283</v>
      </c>
      <c r="BM350" s="143" t="s">
        <v>1875</v>
      </c>
    </row>
    <row r="351" spans="2:65" s="12" customFormat="1" ht="11.25">
      <c r="B351" s="145"/>
      <c r="D351" s="146" t="s">
        <v>147</v>
      </c>
      <c r="E351" s="147" t="s">
        <v>1</v>
      </c>
      <c r="F351" s="148" t="s">
        <v>1041</v>
      </c>
      <c r="H351" s="149">
        <v>1</v>
      </c>
      <c r="I351" s="150"/>
      <c r="L351" s="145"/>
      <c r="M351" s="151"/>
      <c r="T351" s="152"/>
      <c r="AT351" s="147" t="s">
        <v>147</v>
      </c>
      <c r="AU351" s="147" t="s">
        <v>145</v>
      </c>
      <c r="AV351" s="12" t="s">
        <v>145</v>
      </c>
      <c r="AW351" s="12" t="s">
        <v>33</v>
      </c>
      <c r="AX351" s="12" t="s">
        <v>77</v>
      </c>
      <c r="AY351" s="147" t="s">
        <v>136</v>
      </c>
    </row>
    <row r="352" spans="2:65" s="12" customFormat="1" ht="11.25">
      <c r="B352" s="145"/>
      <c r="D352" s="146" t="s">
        <v>147</v>
      </c>
      <c r="E352" s="147" t="s">
        <v>1</v>
      </c>
      <c r="F352" s="148" t="s">
        <v>1043</v>
      </c>
      <c r="H352" s="149">
        <v>1</v>
      </c>
      <c r="I352" s="150"/>
      <c r="L352" s="145"/>
      <c r="M352" s="151"/>
      <c r="T352" s="152"/>
      <c r="AT352" s="147" t="s">
        <v>147</v>
      </c>
      <c r="AU352" s="147" t="s">
        <v>145</v>
      </c>
      <c r="AV352" s="12" t="s">
        <v>145</v>
      </c>
      <c r="AW352" s="12" t="s">
        <v>33</v>
      </c>
      <c r="AX352" s="12" t="s">
        <v>77</v>
      </c>
      <c r="AY352" s="147" t="s">
        <v>136</v>
      </c>
    </row>
    <row r="353" spans="2:65" s="12" customFormat="1" ht="11.25">
      <c r="B353" s="145"/>
      <c r="D353" s="146" t="s">
        <v>147</v>
      </c>
      <c r="E353" s="147" t="s">
        <v>1</v>
      </c>
      <c r="F353" s="148" t="s">
        <v>1739</v>
      </c>
      <c r="H353" s="149">
        <v>1</v>
      </c>
      <c r="I353" s="150"/>
      <c r="L353" s="145"/>
      <c r="M353" s="151"/>
      <c r="T353" s="152"/>
      <c r="AT353" s="147" t="s">
        <v>147</v>
      </c>
      <c r="AU353" s="147" t="s">
        <v>145</v>
      </c>
      <c r="AV353" s="12" t="s">
        <v>145</v>
      </c>
      <c r="AW353" s="12" t="s">
        <v>33</v>
      </c>
      <c r="AX353" s="12" t="s">
        <v>77</v>
      </c>
      <c r="AY353" s="147" t="s">
        <v>136</v>
      </c>
    </row>
    <row r="354" spans="2:65" s="12" customFormat="1" ht="11.25">
      <c r="B354" s="145"/>
      <c r="D354" s="146" t="s">
        <v>147</v>
      </c>
      <c r="E354" s="147" t="s">
        <v>1</v>
      </c>
      <c r="F354" s="148" t="s">
        <v>1044</v>
      </c>
      <c r="H354" s="149">
        <v>1</v>
      </c>
      <c r="I354" s="150"/>
      <c r="L354" s="145"/>
      <c r="M354" s="151"/>
      <c r="T354" s="152"/>
      <c r="AT354" s="147" t="s">
        <v>147</v>
      </c>
      <c r="AU354" s="147" t="s">
        <v>145</v>
      </c>
      <c r="AV354" s="12" t="s">
        <v>145</v>
      </c>
      <c r="AW354" s="12" t="s">
        <v>33</v>
      </c>
      <c r="AX354" s="12" t="s">
        <v>77</v>
      </c>
      <c r="AY354" s="147" t="s">
        <v>136</v>
      </c>
    </row>
    <row r="355" spans="2:65" s="12" customFormat="1" ht="11.25">
      <c r="B355" s="145"/>
      <c r="D355" s="146" t="s">
        <v>147</v>
      </c>
      <c r="E355" s="147" t="s">
        <v>1</v>
      </c>
      <c r="F355" s="148" t="s">
        <v>1045</v>
      </c>
      <c r="H355" s="149">
        <v>1</v>
      </c>
      <c r="I355" s="150"/>
      <c r="L355" s="145"/>
      <c r="M355" s="151"/>
      <c r="T355" s="152"/>
      <c r="AT355" s="147" t="s">
        <v>147</v>
      </c>
      <c r="AU355" s="147" t="s">
        <v>145</v>
      </c>
      <c r="AV355" s="12" t="s">
        <v>145</v>
      </c>
      <c r="AW355" s="12" t="s">
        <v>33</v>
      </c>
      <c r="AX355" s="12" t="s">
        <v>77</v>
      </c>
      <c r="AY355" s="147" t="s">
        <v>136</v>
      </c>
    </row>
    <row r="356" spans="2:65" s="12" customFormat="1" ht="11.25">
      <c r="B356" s="145"/>
      <c r="D356" s="146" t="s">
        <v>147</v>
      </c>
      <c r="E356" s="147" t="s">
        <v>1</v>
      </c>
      <c r="F356" s="148" t="s">
        <v>1046</v>
      </c>
      <c r="H356" s="149">
        <v>1</v>
      </c>
      <c r="I356" s="150"/>
      <c r="L356" s="145"/>
      <c r="M356" s="151"/>
      <c r="T356" s="152"/>
      <c r="AT356" s="147" t="s">
        <v>147</v>
      </c>
      <c r="AU356" s="147" t="s">
        <v>145</v>
      </c>
      <c r="AV356" s="12" t="s">
        <v>145</v>
      </c>
      <c r="AW356" s="12" t="s">
        <v>33</v>
      </c>
      <c r="AX356" s="12" t="s">
        <v>77</v>
      </c>
      <c r="AY356" s="147" t="s">
        <v>136</v>
      </c>
    </row>
    <row r="357" spans="2:65" s="12" customFormat="1" ht="11.25">
      <c r="B357" s="145"/>
      <c r="D357" s="146" t="s">
        <v>147</v>
      </c>
      <c r="E357" s="147" t="s">
        <v>1</v>
      </c>
      <c r="F357" s="148" t="s">
        <v>517</v>
      </c>
      <c r="H357" s="149">
        <v>1</v>
      </c>
      <c r="I357" s="150"/>
      <c r="L357" s="145"/>
      <c r="M357" s="151"/>
      <c r="T357" s="152"/>
      <c r="AT357" s="147" t="s">
        <v>147</v>
      </c>
      <c r="AU357" s="147" t="s">
        <v>145</v>
      </c>
      <c r="AV357" s="12" t="s">
        <v>145</v>
      </c>
      <c r="AW357" s="12" t="s">
        <v>33</v>
      </c>
      <c r="AX357" s="12" t="s">
        <v>77</v>
      </c>
      <c r="AY357" s="147" t="s">
        <v>136</v>
      </c>
    </row>
    <row r="358" spans="2:65" s="13" customFormat="1" ht="11.25">
      <c r="B358" s="153"/>
      <c r="D358" s="146" t="s">
        <v>147</v>
      </c>
      <c r="E358" s="154" t="s">
        <v>1</v>
      </c>
      <c r="F358" s="155" t="s">
        <v>150</v>
      </c>
      <c r="H358" s="156">
        <v>7</v>
      </c>
      <c r="I358" s="157"/>
      <c r="L358" s="153"/>
      <c r="M358" s="158"/>
      <c r="T358" s="159"/>
      <c r="AT358" s="154" t="s">
        <v>147</v>
      </c>
      <c r="AU358" s="154" t="s">
        <v>145</v>
      </c>
      <c r="AV358" s="13" t="s">
        <v>144</v>
      </c>
      <c r="AW358" s="13" t="s">
        <v>33</v>
      </c>
      <c r="AX358" s="13" t="s">
        <v>85</v>
      </c>
      <c r="AY358" s="154" t="s">
        <v>136</v>
      </c>
    </row>
    <row r="359" spans="2:65" s="11" customFormat="1" ht="22.9" customHeight="1">
      <c r="B359" s="120"/>
      <c r="D359" s="121" t="s">
        <v>76</v>
      </c>
      <c r="E359" s="130" t="s">
        <v>1876</v>
      </c>
      <c r="F359" s="130" t="s">
        <v>1877</v>
      </c>
      <c r="I359" s="123"/>
      <c r="J359" s="131">
        <f>BK359</f>
        <v>0</v>
      </c>
      <c r="L359" s="120"/>
      <c r="M359" s="125"/>
      <c r="P359" s="126">
        <f>SUM(P360:P396)</f>
        <v>0</v>
      </c>
      <c r="R359" s="126">
        <f>SUM(R360:R396)</f>
        <v>2.1700000000000001E-3</v>
      </c>
      <c r="T359" s="127">
        <f>SUM(T360:T396)</f>
        <v>6.3E-3</v>
      </c>
      <c r="AR359" s="121" t="s">
        <v>145</v>
      </c>
      <c r="AT359" s="128" t="s">
        <v>76</v>
      </c>
      <c r="AU359" s="128" t="s">
        <v>85</v>
      </c>
      <c r="AY359" s="121" t="s">
        <v>136</v>
      </c>
      <c r="BK359" s="129">
        <f>SUM(BK360:BK396)</f>
        <v>0</v>
      </c>
    </row>
    <row r="360" spans="2:65" s="1" customFormat="1" ht="24.2" customHeight="1">
      <c r="B360" s="32"/>
      <c r="C360" s="132" t="s">
        <v>606</v>
      </c>
      <c r="D360" s="132" t="s">
        <v>139</v>
      </c>
      <c r="E360" s="133" t="s">
        <v>1878</v>
      </c>
      <c r="F360" s="134" t="s">
        <v>1879</v>
      </c>
      <c r="G360" s="135" t="s">
        <v>515</v>
      </c>
      <c r="H360" s="136">
        <v>14</v>
      </c>
      <c r="I360" s="137"/>
      <c r="J360" s="138">
        <f>ROUND(I360*H360,2)</f>
        <v>0</v>
      </c>
      <c r="K360" s="134" t="s">
        <v>143</v>
      </c>
      <c r="L360" s="32"/>
      <c r="M360" s="139" t="s">
        <v>1</v>
      </c>
      <c r="N360" s="140" t="s">
        <v>43</v>
      </c>
      <c r="P360" s="141">
        <f>O360*H360</f>
        <v>0</v>
      </c>
      <c r="Q360" s="141">
        <v>9.0000000000000006E-5</v>
      </c>
      <c r="R360" s="141">
        <f>Q360*H360</f>
        <v>1.2600000000000001E-3</v>
      </c>
      <c r="S360" s="141">
        <v>4.4999999999999999E-4</v>
      </c>
      <c r="T360" s="142">
        <f>S360*H360</f>
        <v>6.3E-3</v>
      </c>
      <c r="AR360" s="143" t="s">
        <v>283</v>
      </c>
      <c r="AT360" s="143" t="s">
        <v>139</v>
      </c>
      <c r="AU360" s="143" t="s">
        <v>145</v>
      </c>
      <c r="AY360" s="17" t="s">
        <v>136</v>
      </c>
      <c r="BE360" s="144">
        <f>IF(N360="základní",J360,0)</f>
        <v>0</v>
      </c>
      <c r="BF360" s="144">
        <f>IF(N360="snížená",J360,0)</f>
        <v>0</v>
      </c>
      <c r="BG360" s="144">
        <f>IF(N360="zákl. přenesená",J360,0)</f>
        <v>0</v>
      </c>
      <c r="BH360" s="144">
        <f>IF(N360="sníž. přenesená",J360,0)</f>
        <v>0</v>
      </c>
      <c r="BI360" s="144">
        <f>IF(N360="nulová",J360,0)</f>
        <v>0</v>
      </c>
      <c r="BJ360" s="17" t="s">
        <v>145</v>
      </c>
      <c r="BK360" s="144">
        <f>ROUND(I360*H360,2)</f>
        <v>0</v>
      </c>
      <c r="BL360" s="17" t="s">
        <v>283</v>
      </c>
      <c r="BM360" s="143" t="s">
        <v>1880</v>
      </c>
    </row>
    <row r="361" spans="2:65" s="12" customFormat="1" ht="11.25">
      <c r="B361" s="145"/>
      <c r="D361" s="146" t="s">
        <v>147</v>
      </c>
      <c r="E361" s="147" t="s">
        <v>1</v>
      </c>
      <c r="F361" s="148" t="s">
        <v>1764</v>
      </c>
      <c r="H361" s="149">
        <v>2</v>
      </c>
      <c r="I361" s="150"/>
      <c r="L361" s="145"/>
      <c r="M361" s="151"/>
      <c r="T361" s="152"/>
      <c r="AT361" s="147" t="s">
        <v>147</v>
      </c>
      <c r="AU361" s="147" t="s">
        <v>145</v>
      </c>
      <c r="AV361" s="12" t="s">
        <v>145</v>
      </c>
      <c r="AW361" s="12" t="s">
        <v>33</v>
      </c>
      <c r="AX361" s="12" t="s">
        <v>77</v>
      </c>
      <c r="AY361" s="147" t="s">
        <v>136</v>
      </c>
    </row>
    <row r="362" spans="2:65" s="12" customFormat="1" ht="11.25">
      <c r="B362" s="145"/>
      <c r="D362" s="146" t="s">
        <v>147</v>
      </c>
      <c r="E362" s="147" t="s">
        <v>1</v>
      </c>
      <c r="F362" s="148" t="s">
        <v>1765</v>
      </c>
      <c r="H362" s="149">
        <v>2</v>
      </c>
      <c r="I362" s="150"/>
      <c r="L362" s="145"/>
      <c r="M362" s="151"/>
      <c r="T362" s="152"/>
      <c r="AT362" s="147" t="s">
        <v>147</v>
      </c>
      <c r="AU362" s="147" t="s">
        <v>145</v>
      </c>
      <c r="AV362" s="12" t="s">
        <v>145</v>
      </c>
      <c r="AW362" s="12" t="s">
        <v>33</v>
      </c>
      <c r="AX362" s="12" t="s">
        <v>77</v>
      </c>
      <c r="AY362" s="147" t="s">
        <v>136</v>
      </c>
    </row>
    <row r="363" spans="2:65" s="12" customFormat="1" ht="11.25">
      <c r="B363" s="145"/>
      <c r="D363" s="146" t="s">
        <v>147</v>
      </c>
      <c r="E363" s="147" t="s">
        <v>1</v>
      </c>
      <c r="F363" s="148" t="s">
        <v>1766</v>
      </c>
      <c r="H363" s="149">
        <v>2</v>
      </c>
      <c r="I363" s="150"/>
      <c r="L363" s="145"/>
      <c r="M363" s="151"/>
      <c r="T363" s="152"/>
      <c r="AT363" s="147" t="s">
        <v>147</v>
      </c>
      <c r="AU363" s="147" t="s">
        <v>145</v>
      </c>
      <c r="AV363" s="12" t="s">
        <v>145</v>
      </c>
      <c r="AW363" s="12" t="s">
        <v>33</v>
      </c>
      <c r="AX363" s="12" t="s">
        <v>77</v>
      </c>
      <c r="AY363" s="147" t="s">
        <v>136</v>
      </c>
    </row>
    <row r="364" spans="2:65" s="12" customFormat="1" ht="11.25">
      <c r="B364" s="145"/>
      <c r="D364" s="146" t="s">
        <v>147</v>
      </c>
      <c r="E364" s="147" t="s">
        <v>1</v>
      </c>
      <c r="F364" s="148" t="s">
        <v>1768</v>
      </c>
      <c r="H364" s="149">
        <v>2</v>
      </c>
      <c r="I364" s="150"/>
      <c r="L364" s="145"/>
      <c r="M364" s="151"/>
      <c r="T364" s="152"/>
      <c r="AT364" s="147" t="s">
        <v>147</v>
      </c>
      <c r="AU364" s="147" t="s">
        <v>145</v>
      </c>
      <c r="AV364" s="12" t="s">
        <v>145</v>
      </c>
      <c r="AW364" s="12" t="s">
        <v>33</v>
      </c>
      <c r="AX364" s="12" t="s">
        <v>77</v>
      </c>
      <c r="AY364" s="147" t="s">
        <v>136</v>
      </c>
    </row>
    <row r="365" spans="2:65" s="12" customFormat="1" ht="11.25">
      <c r="B365" s="145"/>
      <c r="D365" s="146" t="s">
        <v>147</v>
      </c>
      <c r="E365" s="147" t="s">
        <v>1</v>
      </c>
      <c r="F365" s="148" t="s">
        <v>1769</v>
      </c>
      <c r="H365" s="149">
        <v>2</v>
      </c>
      <c r="I365" s="150"/>
      <c r="L365" s="145"/>
      <c r="M365" s="151"/>
      <c r="T365" s="152"/>
      <c r="AT365" s="147" t="s">
        <v>147</v>
      </c>
      <c r="AU365" s="147" t="s">
        <v>145</v>
      </c>
      <c r="AV365" s="12" t="s">
        <v>145</v>
      </c>
      <c r="AW365" s="12" t="s">
        <v>33</v>
      </c>
      <c r="AX365" s="12" t="s">
        <v>77</v>
      </c>
      <c r="AY365" s="147" t="s">
        <v>136</v>
      </c>
    </row>
    <row r="366" spans="2:65" s="12" customFormat="1" ht="11.25">
      <c r="B366" s="145"/>
      <c r="D366" s="146" t="s">
        <v>147</v>
      </c>
      <c r="E366" s="147" t="s">
        <v>1</v>
      </c>
      <c r="F366" s="148" t="s">
        <v>1770</v>
      </c>
      <c r="H366" s="149">
        <v>2</v>
      </c>
      <c r="I366" s="150"/>
      <c r="L366" s="145"/>
      <c r="M366" s="151"/>
      <c r="T366" s="152"/>
      <c r="AT366" s="147" t="s">
        <v>147</v>
      </c>
      <c r="AU366" s="147" t="s">
        <v>145</v>
      </c>
      <c r="AV366" s="12" t="s">
        <v>145</v>
      </c>
      <c r="AW366" s="12" t="s">
        <v>33</v>
      </c>
      <c r="AX366" s="12" t="s">
        <v>77</v>
      </c>
      <c r="AY366" s="147" t="s">
        <v>136</v>
      </c>
    </row>
    <row r="367" spans="2:65" s="12" customFormat="1" ht="11.25">
      <c r="B367" s="145"/>
      <c r="D367" s="146" t="s">
        <v>147</v>
      </c>
      <c r="E367" s="147" t="s">
        <v>1</v>
      </c>
      <c r="F367" s="148" t="s">
        <v>1771</v>
      </c>
      <c r="H367" s="149">
        <v>2</v>
      </c>
      <c r="I367" s="150"/>
      <c r="L367" s="145"/>
      <c r="M367" s="151"/>
      <c r="T367" s="152"/>
      <c r="AT367" s="147" t="s">
        <v>147</v>
      </c>
      <c r="AU367" s="147" t="s">
        <v>145</v>
      </c>
      <c r="AV367" s="12" t="s">
        <v>145</v>
      </c>
      <c r="AW367" s="12" t="s">
        <v>33</v>
      </c>
      <c r="AX367" s="12" t="s">
        <v>77</v>
      </c>
      <c r="AY367" s="147" t="s">
        <v>136</v>
      </c>
    </row>
    <row r="368" spans="2:65" s="13" customFormat="1" ht="11.25">
      <c r="B368" s="153"/>
      <c r="D368" s="146" t="s">
        <v>147</v>
      </c>
      <c r="E368" s="154" t="s">
        <v>1</v>
      </c>
      <c r="F368" s="155" t="s">
        <v>150</v>
      </c>
      <c r="H368" s="156">
        <v>14</v>
      </c>
      <c r="I368" s="157"/>
      <c r="L368" s="153"/>
      <c r="M368" s="158"/>
      <c r="T368" s="159"/>
      <c r="AT368" s="154" t="s">
        <v>147</v>
      </c>
      <c r="AU368" s="154" t="s">
        <v>145</v>
      </c>
      <c r="AV368" s="13" t="s">
        <v>144</v>
      </c>
      <c r="AW368" s="13" t="s">
        <v>33</v>
      </c>
      <c r="AX368" s="13" t="s">
        <v>85</v>
      </c>
      <c r="AY368" s="154" t="s">
        <v>136</v>
      </c>
    </row>
    <row r="369" spans="2:65" s="1" customFormat="1" ht="24.2" customHeight="1">
      <c r="B369" s="32"/>
      <c r="C369" s="132" t="s">
        <v>613</v>
      </c>
      <c r="D369" s="132" t="s">
        <v>139</v>
      </c>
      <c r="E369" s="133" t="s">
        <v>1881</v>
      </c>
      <c r="F369" s="134" t="s">
        <v>1882</v>
      </c>
      <c r="G369" s="135" t="s">
        <v>515</v>
      </c>
      <c r="H369" s="136">
        <v>7</v>
      </c>
      <c r="I369" s="137"/>
      <c r="J369" s="138">
        <f>ROUND(I369*H369,2)</f>
        <v>0</v>
      </c>
      <c r="K369" s="134" t="s">
        <v>143</v>
      </c>
      <c r="L369" s="32"/>
      <c r="M369" s="139" t="s">
        <v>1</v>
      </c>
      <c r="N369" s="140" t="s">
        <v>43</v>
      </c>
      <c r="P369" s="141">
        <f>O369*H369</f>
        <v>0</v>
      </c>
      <c r="Q369" s="141">
        <v>6.9999999999999994E-5</v>
      </c>
      <c r="R369" s="141">
        <f>Q369*H369</f>
        <v>4.8999999999999998E-4</v>
      </c>
      <c r="S369" s="141">
        <v>0</v>
      </c>
      <c r="T369" s="142">
        <f>S369*H369</f>
        <v>0</v>
      </c>
      <c r="AR369" s="143" t="s">
        <v>283</v>
      </c>
      <c r="AT369" s="143" t="s">
        <v>139</v>
      </c>
      <c r="AU369" s="143" t="s">
        <v>145</v>
      </c>
      <c r="AY369" s="17" t="s">
        <v>136</v>
      </c>
      <c r="BE369" s="144">
        <f>IF(N369="základní",J369,0)</f>
        <v>0</v>
      </c>
      <c r="BF369" s="144">
        <f>IF(N369="snížená",J369,0)</f>
        <v>0</v>
      </c>
      <c r="BG369" s="144">
        <f>IF(N369="zákl. přenesená",J369,0)</f>
        <v>0</v>
      </c>
      <c r="BH369" s="144">
        <f>IF(N369="sníž. přenesená",J369,0)</f>
        <v>0</v>
      </c>
      <c r="BI369" s="144">
        <f>IF(N369="nulová",J369,0)</f>
        <v>0</v>
      </c>
      <c r="BJ369" s="17" t="s">
        <v>145</v>
      </c>
      <c r="BK369" s="144">
        <f>ROUND(I369*H369,2)</f>
        <v>0</v>
      </c>
      <c r="BL369" s="17" t="s">
        <v>283</v>
      </c>
      <c r="BM369" s="143" t="s">
        <v>1883</v>
      </c>
    </row>
    <row r="370" spans="2:65" s="12" customFormat="1" ht="11.25">
      <c r="B370" s="145"/>
      <c r="D370" s="146" t="s">
        <v>147</v>
      </c>
      <c r="E370" s="147" t="s">
        <v>1</v>
      </c>
      <c r="F370" s="148" t="s">
        <v>1041</v>
      </c>
      <c r="H370" s="149">
        <v>1</v>
      </c>
      <c r="I370" s="150"/>
      <c r="L370" s="145"/>
      <c r="M370" s="151"/>
      <c r="T370" s="152"/>
      <c r="AT370" s="147" t="s">
        <v>147</v>
      </c>
      <c r="AU370" s="147" t="s">
        <v>145</v>
      </c>
      <c r="AV370" s="12" t="s">
        <v>145</v>
      </c>
      <c r="AW370" s="12" t="s">
        <v>33</v>
      </c>
      <c r="AX370" s="12" t="s">
        <v>77</v>
      </c>
      <c r="AY370" s="147" t="s">
        <v>136</v>
      </c>
    </row>
    <row r="371" spans="2:65" s="12" customFormat="1" ht="11.25">
      <c r="B371" s="145"/>
      <c r="D371" s="146" t="s">
        <v>147</v>
      </c>
      <c r="E371" s="147" t="s">
        <v>1</v>
      </c>
      <c r="F371" s="148" t="s">
        <v>1043</v>
      </c>
      <c r="H371" s="149">
        <v>1</v>
      </c>
      <c r="I371" s="150"/>
      <c r="L371" s="145"/>
      <c r="M371" s="151"/>
      <c r="T371" s="152"/>
      <c r="AT371" s="147" t="s">
        <v>147</v>
      </c>
      <c r="AU371" s="147" t="s">
        <v>145</v>
      </c>
      <c r="AV371" s="12" t="s">
        <v>145</v>
      </c>
      <c r="AW371" s="12" t="s">
        <v>33</v>
      </c>
      <c r="AX371" s="12" t="s">
        <v>77</v>
      </c>
      <c r="AY371" s="147" t="s">
        <v>136</v>
      </c>
    </row>
    <row r="372" spans="2:65" s="12" customFormat="1" ht="11.25">
      <c r="B372" s="145"/>
      <c r="D372" s="146" t="s">
        <v>147</v>
      </c>
      <c r="E372" s="147" t="s">
        <v>1</v>
      </c>
      <c r="F372" s="148" t="s">
        <v>1739</v>
      </c>
      <c r="H372" s="149">
        <v>1</v>
      </c>
      <c r="I372" s="150"/>
      <c r="L372" s="145"/>
      <c r="M372" s="151"/>
      <c r="T372" s="152"/>
      <c r="AT372" s="147" t="s">
        <v>147</v>
      </c>
      <c r="AU372" s="147" t="s">
        <v>145</v>
      </c>
      <c r="AV372" s="12" t="s">
        <v>145</v>
      </c>
      <c r="AW372" s="12" t="s">
        <v>33</v>
      </c>
      <c r="AX372" s="12" t="s">
        <v>77</v>
      </c>
      <c r="AY372" s="147" t="s">
        <v>136</v>
      </c>
    </row>
    <row r="373" spans="2:65" s="12" customFormat="1" ht="11.25">
      <c r="B373" s="145"/>
      <c r="D373" s="146" t="s">
        <v>147</v>
      </c>
      <c r="E373" s="147" t="s">
        <v>1</v>
      </c>
      <c r="F373" s="148" t="s">
        <v>1044</v>
      </c>
      <c r="H373" s="149">
        <v>1</v>
      </c>
      <c r="I373" s="150"/>
      <c r="L373" s="145"/>
      <c r="M373" s="151"/>
      <c r="T373" s="152"/>
      <c r="AT373" s="147" t="s">
        <v>147</v>
      </c>
      <c r="AU373" s="147" t="s">
        <v>145</v>
      </c>
      <c r="AV373" s="12" t="s">
        <v>145</v>
      </c>
      <c r="AW373" s="12" t="s">
        <v>33</v>
      </c>
      <c r="AX373" s="12" t="s">
        <v>77</v>
      </c>
      <c r="AY373" s="147" t="s">
        <v>136</v>
      </c>
    </row>
    <row r="374" spans="2:65" s="12" customFormat="1" ht="11.25">
      <c r="B374" s="145"/>
      <c r="D374" s="146" t="s">
        <v>147</v>
      </c>
      <c r="E374" s="147" t="s">
        <v>1</v>
      </c>
      <c r="F374" s="148" t="s">
        <v>1045</v>
      </c>
      <c r="H374" s="149">
        <v>1</v>
      </c>
      <c r="I374" s="150"/>
      <c r="L374" s="145"/>
      <c r="M374" s="151"/>
      <c r="T374" s="152"/>
      <c r="AT374" s="147" t="s">
        <v>147</v>
      </c>
      <c r="AU374" s="147" t="s">
        <v>145</v>
      </c>
      <c r="AV374" s="12" t="s">
        <v>145</v>
      </c>
      <c r="AW374" s="12" t="s">
        <v>33</v>
      </c>
      <c r="AX374" s="12" t="s">
        <v>77</v>
      </c>
      <c r="AY374" s="147" t="s">
        <v>136</v>
      </c>
    </row>
    <row r="375" spans="2:65" s="12" customFormat="1" ht="11.25">
      <c r="B375" s="145"/>
      <c r="D375" s="146" t="s">
        <v>147</v>
      </c>
      <c r="E375" s="147" t="s">
        <v>1</v>
      </c>
      <c r="F375" s="148" t="s">
        <v>1046</v>
      </c>
      <c r="H375" s="149">
        <v>1</v>
      </c>
      <c r="I375" s="150"/>
      <c r="L375" s="145"/>
      <c r="M375" s="151"/>
      <c r="T375" s="152"/>
      <c r="AT375" s="147" t="s">
        <v>147</v>
      </c>
      <c r="AU375" s="147" t="s">
        <v>145</v>
      </c>
      <c r="AV375" s="12" t="s">
        <v>145</v>
      </c>
      <c r="AW375" s="12" t="s">
        <v>33</v>
      </c>
      <c r="AX375" s="12" t="s">
        <v>77</v>
      </c>
      <c r="AY375" s="147" t="s">
        <v>136</v>
      </c>
    </row>
    <row r="376" spans="2:65" s="12" customFormat="1" ht="11.25">
      <c r="B376" s="145"/>
      <c r="D376" s="146" t="s">
        <v>147</v>
      </c>
      <c r="E376" s="147" t="s">
        <v>1</v>
      </c>
      <c r="F376" s="148" t="s">
        <v>517</v>
      </c>
      <c r="H376" s="149">
        <v>1</v>
      </c>
      <c r="I376" s="150"/>
      <c r="L376" s="145"/>
      <c r="M376" s="151"/>
      <c r="T376" s="152"/>
      <c r="AT376" s="147" t="s">
        <v>147</v>
      </c>
      <c r="AU376" s="147" t="s">
        <v>145</v>
      </c>
      <c r="AV376" s="12" t="s">
        <v>145</v>
      </c>
      <c r="AW376" s="12" t="s">
        <v>33</v>
      </c>
      <c r="AX376" s="12" t="s">
        <v>77</v>
      </c>
      <c r="AY376" s="147" t="s">
        <v>136</v>
      </c>
    </row>
    <row r="377" spans="2:65" s="13" customFormat="1" ht="11.25">
      <c r="B377" s="153"/>
      <c r="D377" s="146" t="s">
        <v>147</v>
      </c>
      <c r="E377" s="154" t="s">
        <v>1</v>
      </c>
      <c r="F377" s="155" t="s">
        <v>150</v>
      </c>
      <c r="H377" s="156">
        <v>7</v>
      </c>
      <c r="I377" s="157"/>
      <c r="L377" s="153"/>
      <c r="M377" s="158"/>
      <c r="T377" s="159"/>
      <c r="AT377" s="154" t="s">
        <v>147</v>
      </c>
      <c r="AU377" s="154" t="s">
        <v>145</v>
      </c>
      <c r="AV377" s="13" t="s">
        <v>144</v>
      </c>
      <c r="AW377" s="13" t="s">
        <v>33</v>
      </c>
      <c r="AX377" s="13" t="s">
        <v>85</v>
      </c>
      <c r="AY377" s="154" t="s">
        <v>136</v>
      </c>
    </row>
    <row r="378" spans="2:65" s="1" customFormat="1" ht="24.2" customHeight="1">
      <c r="B378" s="32"/>
      <c r="C378" s="132" t="s">
        <v>617</v>
      </c>
      <c r="D378" s="132" t="s">
        <v>139</v>
      </c>
      <c r="E378" s="133" t="s">
        <v>1884</v>
      </c>
      <c r="F378" s="134" t="s">
        <v>1885</v>
      </c>
      <c r="G378" s="135" t="s">
        <v>515</v>
      </c>
      <c r="H378" s="136">
        <v>7</v>
      </c>
      <c r="I378" s="137"/>
      <c r="J378" s="138">
        <f>ROUND(I378*H378,2)</f>
        <v>0</v>
      </c>
      <c r="K378" s="134" t="s">
        <v>143</v>
      </c>
      <c r="L378" s="32"/>
      <c r="M378" s="139" t="s">
        <v>1</v>
      </c>
      <c r="N378" s="140" t="s">
        <v>43</v>
      </c>
      <c r="P378" s="141">
        <f>O378*H378</f>
        <v>0</v>
      </c>
      <c r="Q378" s="141">
        <v>6.0000000000000002E-5</v>
      </c>
      <c r="R378" s="141">
        <f>Q378*H378</f>
        <v>4.2000000000000002E-4</v>
      </c>
      <c r="S378" s="141">
        <v>0</v>
      </c>
      <c r="T378" s="142">
        <f>S378*H378</f>
        <v>0</v>
      </c>
      <c r="AR378" s="143" t="s">
        <v>283</v>
      </c>
      <c r="AT378" s="143" t="s">
        <v>139</v>
      </c>
      <c r="AU378" s="143" t="s">
        <v>145</v>
      </c>
      <c r="AY378" s="17" t="s">
        <v>136</v>
      </c>
      <c r="BE378" s="144">
        <f>IF(N378="základní",J378,0)</f>
        <v>0</v>
      </c>
      <c r="BF378" s="144">
        <f>IF(N378="snížená",J378,0)</f>
        <v>0</v>
      </c>
      <c r="BG378" s="144">
        <f>IF(N378="zákl. přenesená",J378,0)</f>
        <v>0</v>
      </c>
      <c r="BH378" s="144">
        <f>IF(N378="sníž. přenesená",J378,0)</f>
        <v>0</v>
      </c>
      <c r="BI378" s="144">
        <f>IF(N378="nulová",J378,0)</f>
        <v>0</v>
      </c>
      <c r="BJ378" s="17" t="s">
        <v>145</v>
      </c>
      <c r="BK378" s="144">
        <f>ROUND(I378*H378,2)</f>
        <v>0</v>
      </c>
      <c r="BL378" s="17" t="s">
        <v>283</v>
      </c>
      <c r="BM378" s="143" t="s">
        <v>1886</v>
      </c>
    </row>
    <row r="379" spans="2:65" s="12" customFormat="1" ht="11.25">
      <c r="B379" s="145"/>
      <c r="D379" s="146" t="s">
        <v>147</v>
      </c>
      <c r="E379" s="147" t="s">
        <v>1</v>
      </c>
      <c r="F379" s="148" t="s">
        <v>1041</v>
      </c>
      <c r="H379" s="149">
        <v>1</v>
      </c>
      <c r="I379" s="150"/>
      <c r="L379" s="145"/>
      <c r="M379" s="151"/>
      <c r="T379" s="152"/>
      <c r="AT379" s="147" t="s">
        <v>147</v>
      </c>
      <c r="AU379" s="147" t="s">
        <v>145</v>
      </c>
      <c r="AV379" s="12" t="s">
        <v>145</v>
      </c>
      <c r="AW379" s="12" t="s">
        <v>33</v>
      </c>
      <c r="AX379" s="12" t="s">
        <v>77</v>
      </c>
      <c r="AY379" s="147" t="s">
        <v>136</v>
      </c>
    </row>
    <row r="380" spans="2:65" s="12" customFormat="1" ht="11.25">
      <c r="B380" s="145"/>
      <c r="D380" s="146" t="s">
        <v>147</v>
      </c>
      <c r="E380" s="147" t="s">
        <v>1</v>
      </c>
      <c r="F380" s="148" t="s">
        <v>1043</v>
      </c>
      <c r="H380" s="149">
        <v>1</v>
      </c>
      <c r="I380" s="150"/>
      <c r="L380" s="145"/>
      <c r="M380" s="151"/>
      <c r="T380" s="152"/>
      <c r="AT380" s="147" t="s">
        <v>147</v>
      </c>
      <c r="AU380" s="147" t="s">
        <v>145</v>
      </c>
      <c r="AV380" s="12" t="s">
        <v>145</v>
      </c>
      <c r="AW380" s="12" t="s">
        <v>33</v>
      </c>
      <c r="AX380" s="12" t="s">
        <v>77</v>
      </c>
      <c r="AY380" s="147" t="s">
        <v>136</v>
      </c>
    </row>
    <row r="381" spans="2:65" s="12" customFormat="1" ht="11.25">
      <c r="B381" s="145"/>
      <c r="D381" s="146" t="s">
        <v>147</v>
      </c>
      <c r="E381" s="147" t="s">
        <v>1</v>
      </c>
      <c r="F381" s="148" t="s">
        <v>1739</v>
      </c>
      <c r="H381" s="149">
        <v>1</v>
      </c>
      <c r="I381" s="150"/>
      <c r="L381" s="145"/>
      <c r="M381" s="151"/>
      <c r="T381" s="152"/>
      <c r="AT381" s="147" t="s">
        <v>147</v>
      </c>
      <c r="AU381" s="147" t="s">
        <v>145</v>
      </c>
      <c r="AV381" s="12" t="s">
        <v>145</v>
      </c>
      <c r="AW381" s="12" t="s">
        <v>33</v>
      </c>
      <c r="AX381" s="12" t="s">
        <v>77</v>
      </c>
      <c r="AY381" s="147" t="s">
        <v>136</v>
      </c>
    </row>
    <row r="382" spans="2:65" s="12" customFormat="1" ht="11.25">
      <c r="B382" s="145"/>
      <c r="D382" s="146" t="s">
        <v>147</v>
      </c>
      <c r="E382" s="147" t="s">
        <v>1</v>
      </c>
      <c r="F382" s="148" t="s">
        <v>1044</v>
      </c>
      <c r="H382" s="149">
        <v>1</v>
      </c>
      <c r="I382" s="150"/>
      <c r="L382" s="145"/>
      <c r="M382" s="151"/>
      <c r="T382" s="152"/>
      <c r="AT382" s="147" t="s">
        <v>147</v>
      </c>
      <c r="AU382" s="147" t="s">
        <v>145</v>
      </c>
      <c r="AV382" s="12" t="s">
        <v>145</v>
      </c>
      <c r="AW382" s="12" t="s">
        <v>33</v>
      </c>
      <c r="AX382" s="12" t="s">
        <v>77</v>
      </c>
      <c r="AY382" s="147" t="s">
        <v>136</v>
      </c>
    </row>
    <row r="383" spans="2:65" s="12" customFormat="1" ht="11.25">
      <c r="B383" s="145"/>
      <c r="D383" s="146" t="s">
        <v>147</v>
      </c>
      <c r="E383" s="147" t="s">
        <v>1</v>
      </c>
      <c r="F383" s="148" t="s">
        <v>1045</v>
      </c>
      <c r="H383" s="149">
        <v>1</v>
      </c>
      <c r="I383" s="150"/>
      <c r="L383" s="145"/>
      <c r="M383" s="151"/>
      <c r="T383" s="152"/>
      <c r="AT383" s="147" t="s">
        <v>147</v>
      </c>
      <c r="AU383" s="147" t="s">
        <v>145</v>
      </c>
      <c r="AV383" s="12" t="s">
        <v>145</v>
      </c>
      <c r="AW383" s="12" t="s">
        <v>33</v>
      </c>
      <c r="AX383" s="12" t="s">
        <v>77</v>
      </c>
      <c r="AY383" s="147" t="s">
        <v>136</v>
      </c>
    </row>
    <row r="384" spans="2:65" s="12" customFormat="1" ht="11.25">
      <c r="B384" s="145"/>
      <c r="D384" s="146" t="s">
        <v>147</v>
      </c>
      <c r="E384" s="147" t="s">
        <v>1</v>
      </c>
      <c r="F384" s="148" t="s">
        <v>1046</v>
      </c>
      <c r="H384" s="149">
        <v>1</v>
      </c>
      <c r="I384" s="150"/>
      <c r="L384" s="145"/>
      <c r="M384" s="151"/>
      <c r="T384" s="152"/>
      <c r="AT384" s="147" t="s">
        <v>147</v>
      </c>
      <c r="AU384" s="147" t="s">
        <v>145</v>
      </c>
      <c r="AV384" s="12" t="s">
        <v>145</v>
      </c>
      <c r="AW384" s="12" t="s">
        <v>33</v>
      </c>
      <c r="AX384" s="12" t="s">
        <v>77</v>
      </c>
      <c r="AY384" s="147" t="s">
        <v>136</v>
      </c>
    </row>
    <row r="385" spans="2:65" s="12" customFormat="1" ht="11.25">
      <c r="B385" s="145"/>
      <c r="D385" s="146" t="s">
        <v>147</v>
      </c>
      <c r="E385" s="147" t="s">
        <v>1</v>
      </c>
      <c r="F385" s="148" t="s">
        <v>517</v>
      </c>
      <c r="H385" s="149">
        <v>1</v>
      </c>
      <c r="I385" s="150"/>
      <c r="L385" s="145"/>
      <c r="M385" s="151"/>
      <c r="T385" s="152"/>
      <c r="AT385" s="147" t="s">
        <v>147</v>
      </c>
      <c r="AU385" s="147" t="s">
        <v>145</v>
      </c>
      <c r="AV385" s="12" t="s">
        <v>145</v>
      </c>
      <c r="AW385" s="12" t="s">
        <v>33</v>
      </c>
      <c r="AX385" s="12" t="s">
        <v>77</v>
      </c>
      <c r="AY385" s="147" t="s">
        <v>136</v>
      </c>
    </row>
    <row r="386" spans="2:65" s="13" customFormat="1" ht="11.25">
      <c r="B386" s="153"/>
      <c r="D386" s="146" t="s">
        <v>147</v>
      </c>
      <c r="E386" s="154" t="s">
        <v>1</v>
      </c>
      <c r="F386" s="155" t="s">
        <v>150</v>
      </c>
      <c r="H386" s="156">
        <v>7</v>
      </c>
      <c r="I386" s="157"/>
      <c r="L386" s="153"/>
      <c r="M386" s="158"/>
      <c r="T386" s="159"/>
      <c r="AT386" s="154" t="s">
        <v>147</v>
      </c>
      <c r="AU386" s="154" t="s">
        <v>145</v>
      </c>
      <c r="AV386" s="13" t="s">
        <v>144</v>
      </c>
      <c r="AW386" s="13" t="s">
        <v>33</v>
      </c>
      <c r="AX386" s="13" t="s">
        <v>85</v>
      </c>
      <c r="AY386" s="154" t="s">
        <v>136</v>
      </c>
    </row>
    <row r="387" spans="2:65" s="1" customFormat="1" ht="24.2" customHeight="1">
      <c r="B387" s="32"/>
      <c r="C387" s="132" t="s">
        <v>621</v>
      </c>
      <c r="D387" s="132" t="s">
        <v>139</v>
      </c>
      <c r="E387" s="133" t="s">
        <v>1887</v>
      </c>
      <c r="F387" s="134" t="s">
        <v>1888</v>
      </c>
      <c r="G387" s="135" t="s">
        <v>515</v>
      </c>
      <c r="H387" s="136">
        <v>7</v>
      </c>
      <c r="I387" s="137"/>
      <c r="J387" s="138">
        <f>ROUND(I387*H387,2)</f>
        <v>0</v>
      </c>
      <c r="K387" s="134" t="s">
        <v>143</v>
      </c>
      <c r="L387" s="32"/>
      <c r="M387" s="139" t="s">
        <v>1</v>
      </c>
      <c r="N387" s="140" t="s">
        <v>43</v>
      </c>
      <c r="P387" s="141">
        <f>O387*H387</f>
        <v>0</v>
      </c>
      <c r="Q387" s="141">
        <v>0</v>
      </c>
      <c r="R387" s="141">
        <f>Q387*H387</f>
        <v>0</v>
      </c>
      <c r="S387" s="141">
        <v>0</v>
      </c>
      <c r="T387" s="142">
        <f>S387*H387</f>
        <v>0</v>
      </c>
      <c r="AR387" s="143" t="s">
        <v>283</v>
      </c>
      <c r="AT387" s="143" t="s">
        <v>139</v>
      </c>
      <c r="AU387" s="143" t="s">
        <v>145</v>
      </c>
      <c r="AY387" s="17" t="s">
        <v>136</v>
      </c>
      <c r="BE387" s="144">
        <f>IF(N387="základní",J387,0)</f>
        <v>0</v>
      </c>
      <c r="BF387" s="144">
        <f>IF(N387="snížená",J387,0)</f>
        <v>0</v>
      </c>
      <c r="BG387" s="144">
        <f>IF(N387="zákl. přenesená",J387,0)</f>
        <v>0</v>
      </c>
      <c r="BH387" s="144">
        <f>IF(N387="sníž. přenesená",J387,0)</f>
        <v>0</v>
      </c>
      <c r="BI387" s="144">
        <f>IF(N387="nulová",J387,0)</f>
        <v>0</v>
      </c>
      <c r="BJ387" s="17" t="s">
        <v>145</v>
      </c>
      <c r="BK387" s="144">
        <f>ROUND(I387*H387,2)</f>
        <v>0</v>
      </c>
      <c r="BL387" s="17" t="s">
        <v>283</v>
      </c>
      <c r="BM387" s="143" t="s">
        <v>1889</v>
      </c>
    </row>
    <row r="388" spans="2:65" s="12" customFormat="1" ht="11.25">
      <c r="B388" s="145"/>
      <c r="D388" s="146" t="s">
        <v>147</v>
      </c>
      <c r="E388" s="147" t="s">
        <v>1</v>
      </c>
      <c r="F388" s="148" t="s">
        <v>1041</v>
      </c>
      <c r="H388" s="149">
        <v>1</v>
      </c>
      <c r="I388" s="150"/>
      <c r="L388" s="145"/>
      <c r="M388" s="151"/>
      <c r="T388" s="152"/>
      <c r="AT388" s="147" t="s">
        <v>147</v>
      </c>
      <c r="AU388" s="147" t="s">
        <v>145</v>
      </c>
      <c r="AV388" s="12" t="s">
        <v>145</v>
      </c>
      <c r="AW388" s="12" t="s">
        <v>33</v>
      </c>
      <c r="AX388" s="12" t="s">
        <v>77</v>
      </c>
      <c r="AY388" s="147" t="s">
        <v>136</v>
      </c>
    </row>
    <row r="389" spans="2:65" s="12" customFormat="1" ht="11.25">
      <c r="B389" s="145"/>
      <c r="D389" s="146" t="s">
        <v>147</v>
      </c>
      <c r="E389" s="147" t="s">
        <v>1</v>
      </c>
      <c r="F389" s="148" t="s">
        <v>1043</v>
      </c>
      <c r="H389" s="149">
        <v>1</v>
      </c>
      <c r="I389" s="150"/>
      <c r="L389" s="145"/>
      <c r="M389" s="151"/>
      <c r="T389" s="152"/>
      <c r="AT389" s="147" t="s">
        <v>147</v>
      </c>
      <c r="AU389" s="147" t="s">
        <v>145</v>
      </c>
      <c r="AV389" s="12" t="s">
        <v>145</v>
      </c>
      <c r="AW389" s="12" t="s">
        <v>33</v>
      </c>
      <c r="AX389" s="12" t="s">
        <v>77</v>
      </c>
      <c r="AY389" s="147" t="s">
        <v>136</v>
      </c>
    </row>
    <row r="390" spans="2:65" s="12" customFormat="1" ht="11.25">
      <c r="B390" s="145"/>
      <c r="D390" s="146" t="s">
        <v>147</v>
      </c>
      <c r="E390" s="147" t="s">
        <v>1</v>
      </c>
      <c r="F390" s="148" t="s">
        <v>1739</v>
      </c>
      <c r="H390" s="149">
        <v>1</v>
      </c>
      <c r="I390" s="150"/>
      <c r="L390" s="145"/>
      <c r="M390" s="151"/>
      <c r="T390" s="152"/>
      <c r="AT390" s="147" t="s">
        <v>147</v>
      </c>
      <c r="AU390" s="147" t="s">
        <v>145</v>
      </c>
      <c r="AV390" s="12" t="s">
        <v>145</v>
      </c>
      <c r="AW390" s="12" t="s">
        <v>33</v>
      </c>
      <c r="AX390" s="12" t="s">
        <v>77</v>
      </c>
      <c r="AY390" s="147" t="s">
        <v>136</v>
      </c>
    </row>
    <row r="391" spans="2:65" s="12" customFormat="1" ht="11.25">
      <c r="B391" s="145"/>
      <c r="D391" s="146" t="s">
        <v>147</v>
      </c>
      <c r="E391" s="147" t="s">
        <v>1</v>
      </c>
      <c r="F391" s="148" t="s">
        <v>1044</v>
      </c>
      <c r="H391" s="149">
        <v>1</v>
      </c>
      <c r="I391" s="150"/>
      <c r="L391" s="145"/>
      <c r="M391" s="151"/>
      <c r="T391" s="152"/>
      <c r="AT391" s="147" t="s">
        <v>147</v>
      </c>
      <c r="AU391" s="147" t="s">
        <v>145</v>
      </c>
      <c r="AV391" s="12" t="s">
        <v>145</v>
      </c>
      <c r="AW391" s="12" t="s">
        <v>33</v>
      </c>
      <c r="AX391" s="12" t="s">
        <v>77</v>
      </c>
      <c r="AY391" s="147" t="s">
        <v>136</v>
      </c>
    </row>
    <row r="392" spans="2:65" s="12" customFormat="1" ht="11.25">
      <c r="B392" s="145"/>
      <c r="D392" s="146" t="s">
        <v>147</v>
      </c>
      <c r="E392" s="147" t="s">
        <v>1</v>
      </c>
      <c r="F392" s="148" t="s">
        <v>1045</v>
      </c>
      <c r="H392" s="149">
        <v>1</v>
      </c>
      <c r="I392" s="150"/>
      <c r="L392" s="145"/>
      <c r="M392" s="151"/>
      <c r="T392" s="152"/>
      <c r="AT392" s="147" t="s">
        <v>147</v>
      </c>
      <c r="AU392" s="147" t="s">
        <v>145</v>
      </c>
      <c r="AV392" s="12" t="s">
        <v>145</v>
      </c>
      <c r="AW392" s="12" t="s">
        <v>33</v>
      </c>
      <c r="AX392" s="12" t="s">
        <v>77</v>
      </c>
      <c r="AY392" s="147" t="s">
        <v>136</v>
      </c>
    </row>
    <row r="393" spans="2:65" s="12" customFormat="1" ht="11.25">
      <c r="B393" s="145"/>
      <c r="D393" s="146" t="s">
        <v>147</v>
      </c>
      <c r="E393" s="147" t="s">
        <v>1</v>
      </c>
      <c r="F393" s="148" t="s">
        <v>1046</v>
      </c>
      <c r="H393" s="149">
        <v>1</v>
      </c>
      <c r="I393" s="150"/>
      <c r="L393" s="145"/>
      <c r="M393" s="151"/>
      <c r="T393" s="152"/>
      <c r="AT393" s="147" t="s">
        <v>147</v>
      </c>
      <c r="AU393" s="147" t="s">
        <v>145</v>
      </c>
      <c r="AV393" s="12" t="s">
        <v>145</v>
      </c>
      <c r="AW393" s="12" t="s">
        <v>33</v>
      </c>
      <c r="AX393" s="12" t="s">
        <v>77</v>
      </c>
      <c r="AY393" s="147" t="s">
        <v>136</v>
      </c>
    </row>
    <row r="394" spans="2:65" s="12" customFormat="1" ht="11.25">
      <c r="B394" s="145"/>
      <c r="D394" s="146" t="s">
        <v>147</v>
      </c>
      <c r="E394" s="147" t="s">
        <v>1</v>
      </c>
      <c r="F394" s="148" t="s">
        <v>517</v>
      </c>
      <c r="H394" s="149">
        <v>1</v>
      </c>
      <c r="I394" s="150"/>
      <c r="L394" s="145"/>
      <c r="M394" s="151"/>
      <c r="T394" s="152"/>
      <c r="AT394" s="147" t="s">
        <v>147</v>
      </c>
      <c r="AU394" s="147" t="s">
        <v>145</v>
      </c>
      <c r="AV394" s="12" t="s">
        <v>145</v>
      </c>
      <c r="AW394" s="12" t="s">
        <v>33</v>
      </c>
      <c r="AX394" s="12" t="s">
        <v>77</v>
      </c>
      <c r="AY394" s="147" t="s">
        <v>136</v>
      </c>
    </row>
    <row r="395" spans="2:65" s="13" customFormat="1" ht="11.25">
      <c r="B395" s="153"/>
      <c r="D395" s="146" t="s">
        <v>147</v>
      </c>
      <c r="E395" s="154" t="s">
        <v>1</v>
      </c>
      <c r="F395" s="155" t="s">
        <v>150</v>
      </c>
      <c r="H395" s="156">
        <v>7</v>
      </c>
      <c r="I395" s="157"/>
      <c r="L395" s="153"/>
      <c r="M395" s="158"/>
      <c r="T395" s="159"/>
      <c r="AT395" s="154" t="s">
        <v>147</v>
      </c>
      <c r="AU395" s="154" t="s">
        <v>145</v>
      </c>
      <c r="AV395" s="13" t="s">
        <v>144</v>
      </c>
      <c r="AW395" s="13" t="s">
        <v>33</v>
      </c>
      <c r="AX395" s="13" t="s">
        <v>85</v>
      </c>
      <c r="AY395" s="154" t="s">
        <v>136</v>
      </c>
    </row>
    <row r="396" spans="2:65" s="1" customFormat="1" ht="24.2" customHeight="1">
      <c r="B396" s="32"/>
      <c r="C396" s="132" t="s">
        <v>625</v>
      </c>
      <c r="D396" s="132" t="s">
        <v>139</v>
      </c>
      <c r="E396" s="133" t="s">
        <v>1890</v>
      </c>
      <c r="F396" s="134" t="s">
        <v>1891</v>
      </c>
      <c r="G396" s="135" t="s">
        <v>142</v>
      </c>
      <c r="H396" s="136">
        <v>2E-3</v>
      </c>
      <c r="I396" s="137"/>
      <c r="J396" s="138">
        <f>ROUND(I396*H396,2)</f>
        <v>0</v>
      </c>
      <c r="K396" s="134" t="s">
        <v>143</v>
      </c>
      <c r="L396" s="32"/>
      <c r="M396" s="139" t="s">
        <v>1</v>
      </c>
      <c r="N396" s="140" t="s">
        <v>43</v>
      </c>
      <c r="P396" s="141">
        <f>O396*H396</f>
        <v>0</v>
      </c>
      <c r="Q396" s="141">
        <v>0</v>
      </c>
      <c r="R396" s="141">
        <f>Q396*H396</f>
        <v>0</v>
      </c>
      <c r="S396" s="141">
        <v>0</v>
      </c>
      <c r="T396" s="142">
        <f>S396*H396</f>
        <v>0</v>
      </c>
      <c r="AR396" s="143" t="s">
        <v>283</v>
      </c>
      <c r="AT396" s="143" t="s">
        <v>139</v>
      </c>
      <c r="AU396" s="143" t="s">
        <v>145</v>
      </c>
      <c r="AY396" s="17" t="s">
        <v>136</v>
      </c>
      <c r="BE396" s="144">
        <f>IF(N396="základní",J396,0)</f>
        <v>0</v>
      </c>
      <c r="BF396" s="144">
        <f>IF(N396="snížená",J396,0)</f>
        <v>0</v>
      </c>
      <c r="BG396" s="144">
        <f>IF(N396="zákl. přenesená",J396,0)</f>
        <v>0</v>
      </c>
      <c r="BH396" s="144">
        <f>IF(N396="sníž. přenesená",J396,0)</f>
        <v>0</v>
      </c>
      <c r="BI396" s="144">
        <f>IF(N396="nulová",J396,0)</f>
        <v>0</v>
      </c>
      <c r="BJ396" s="17" t="s">
        <v>145</v>
      </c>
      <c r="BK396" s="144">
        <f>ROUND(I396*H396,2)</f>
        <v>0</v>
      </c>
      <c r="BL396" s="17" t="s">
        <v>283</v>
      </c>
      <c r="BM396" s="143" t="s">
        <v>1892</v>
      </c>
    </row>
    <row r="397" spans="2:65" s="11" customFormat="1" ht="22.9" customHeight="1">
      <c r="B397" s="120"/>
      <c r="D397" s="121" t="s">
        <v>76</v>
      </c>
      <c r="E397" s="130" t="s">
        <v>1893</v>
      </c>
      <c r="F397" s="130" t="s">
        <v>1894</v>
      </c>
      <c r="I397" s="123"/>
      <c r="J397" s="131">
        <f>BK397</f>
        <v>0</v>
      </c>
      <c r="L397" s="120"/>
      <c r="M397" s="125"/>
      <c r="P397" s="126">
        <f>SUM(P398:P451)</f>
        <v>0</v>
      </c>
      <c r="R397" s="126">
        <f>SUM(R398:R451)</f>
        <v>0.16379000000000002</v>
      </c>
      <c r="T397" s="127">
        <f>SUM(T398:T451)</f>
        <v>0.18292999999999998</v>
      </c>
      <c r="AR397" s="121" t="s">
        <v>145</v>
      </c>
      <c r="AT397" s="128" t="s">
        <v>76</v>
      </c>
      <c r="AU397" s="128" t="s">
        <v>85</v>
      </c>
      <c r="AY397" s="121" t="s">
        <v>136</v>
      </c>
      <c r="BK397" s="129">
        <f>SUM(BK398:BK451)</f>
        <v>0</v>
      </c>
    </row>
    <row r="398" spans="2:65" s="1" customFormat="1" ht="24.2" customHeight="1">
      <c r="B398" s="32"/>
      <c r="C398" s="132" t="s">
        <v>630</v>
      </c>
      <c r="D398" s="132" t="s">
        <v>139</v>
      </c>
      <c r="E398" s="133" t="s">
        <v>1895</v>
      </c>
      <c r="F398" s="134" t="s">
        <v>1896</v>
      </c>
      <c r="G398" s="135" t="s">
        <v>515</v>
      </c>
      <c r="H398" s="136">
        <v>7</v>
      </c>
      <c r="I398" s="137"/>
      <c r="J398" s="138">
        <f>ROUND(I398*H398,2)</f>
        <v>0</v>
      </c>
      <c r="K398" s="134" t="s">
        <v>143</v>
      </c>
      <c r="L398" s="32"/>
      <c r="M398" s="139" t="s">
        <v>1</v>
      </c>
      <c r="N398" s="140" t="s">
        <v>43</v>
      </c>
      <c r="P398" s="141">
        <f>O398*H398</f>
        <v>0</v>
      </c>
      <c r="Q398" s="141">
        <v>0</v>
      </c>
      <c r="R398" s="141">
        <f>Q398*H398</f>
        <v>0</v>
      </c>
      <c r="S398" s="141">
        <v>0</v>
      </c>
      <c r="T398" s="142">
        <f>S398*H398</f>
        <v>0</v>
      </c>
      <c r="AR398" s="143" t="s">
        <v>283</v>
      </c>
      <c r="AT398" s="143" t="s">
        <v>139</v>
      </c>
      <c r="AU398" s="143" t="s">
        <v>145</v>
      </c>
      <c r="AY398" s="17" t="s">
        <v>136</v>
      </c>
      <c r="BE398" s="144">
        <f>IF(N398="základní",J398,0)</f>
        <v>0</v>
      </c>
      <c r="BF398" s="144">
        <f>IF(N398="snížená",J398,0)</f>
        <v>0</v>
      </c>
      <c r="BG398" s="144">
        <f>IF(N398="zákl. přenesená",J398,0)</f>
        <v>0</v>
      </c>
      <c r="BH398" s="144">
        <f>IF(N398="sníž. přenesená",J398,0)</f>
        <v>0</v>
      </c>
      <c r="BI398" s="144">
        <f>IF(N398="nulová",J398,0)</f>
        <v>0</v>
      </c>
      <c r="BJ398" s="17" t="s">
        <v>145</v>
      </c>
      <c r="BK398" s="144">
        <f>ROUND(I398*H398,2)</f>
        <v>0</v>
      </c>
      <c r="BL398" s="17" t="s">
        <v>283</v>
      </c>
      <c r="BM398" s="143" t="s">
        <v>1897</v>
      </c>
    </row>
    <row r="399" spans="2:65" s="12" customFormat="1" ht="11.25">
      <c r="B399" s="145"/>
      <c r="D399" s="146" t="s">
        <v>147</v>
      </c>
      <c r="E399" s="147" t="s">
        <v>1</v>
      </c>
      <c r="F399" s="148" t="s">
        <v>1041</v>
      </c>
      <c r="H399" s="149">
        <v>1</v>
      </c>
      <c r="I399" s="150"/>
      <c r="L399" s="145"/>
      <c r="M399" s="151"/>
      <c r="T399" s="152"/>
      <c r="AT399" s="147" t="s">
        <v>147</v>
      </c>
      <c r="AU399" s="147" t="s">
        <v>145</v>
      </c>
      <c r="AV399" s="12" t="s">
        <v>145</v>
      </c>
      <c r="AW399" s="12" t="s">
        <v>33</v>
      </c>
      <c r="AX399" s="12" t="s">
        <v>77</v>
      </c>
      <c r="AY399" s="147" t="s">
        <v>136</v>
      </c>
    </row>
    <row r="400" spans="2:65" s="12" customFormat="1" ht="11.25">
      <c r="B400" s="145"/>
      <c r="D400" s="146" t="s">
        <v>147</v>
      </c>
      <c r="E400" s="147" t="s">
        <v>1</v>
      </c>
      <c r="F400" s="148" t="s">
        <v>1043</v>
      </c>
      <c r="H400" s="149">
        <v>1</v>
      </c>
      <c r="I400" s="150"/>
      <c r="L400" s="145"/>
      <c r="M400" s="151"/>
      <c r="T400" s="152"/>
      <c r="AT400" s="147" t="s">
        <v>147</v>
      </c>
      <c r="AU400" s="147" t="s">
        <v>145</v>
      </c>
      <c r="AV400" s="12" t="s">
        <v>145</v>
      </c>
      <c r="AW400" s="12" t="s">
        <v>33</v>
      </c>
      <c r="AX400" s="12" t="s">
        <v>77</v>
      </c>
      <c r="AY400" s="147" t="s">
        <v>136</v>
      </c>
    </row>
    <row r="401" spans="2:65" s="12" customFormat="1" ht="11.25">
      <c r="B401" s="145"/>
      <c r="D401" s="146" t="s">
        <v>147</v>
      </c>
      <c r="E401" s="147" t="s">
        <v>1</v>
      </c>
      <c r="F401" s="148" t="s">
        <v>1739</v>
      </c>
      <c r="H401" s="149">
        <v>1</v>
      </c>
      <c r="I401" s="150"/>
      <c r="L401" s="145"/>
      <c r="M401" s="151"/>
      <c r="T401" s="152"/>
      <c r="AT401" s="147" t="s">
        <v>147</v>
      </c>
      <c r="AU401" s="147" t="s">
        <v>145</v>
      </c>
      <c r="AV401" s="12" t="s">
        <v>145</v>
      </c>
      <c r="AW401" s="12" t="s">
        <v>33</v>
      </c>
      <c r="AX401" s="12" t="s">
        <v>77</v>
      </c>
      <c r="AY401" s="147" t="s">
        <v>136</v>
      </c>
    </row>
    <row r="402" spans="2:65" s="12" customFormat="1" ht="11.25">
      <c r="B402" s="145"/>
      <c r="D402" s="146" t="s">
        <v>147</v>
      </c>
      <c r="E402" s="147" t="s">
        <v>1</v>
      </c>
      <c r="F402" s="148" t="s">
        <v>1044</v>
      </c>
      <c r="H402" s="149">
        <v>1</v>
      </c>
      <c r="I402" s="150"/>
      <c r="L402" s="145"/>
      <c r="M402" s="151"/>
      <c r="T402" s="152"/>
      <c r="AT402" s="147" t="s">
        <v>147</v>
      </c>
      <c r="AU402" s="147" t="s">
        <v>145</v>
      </c>
      <c r="AV402" s="12" t="s">
        <v>145</v>
      </c>
      <c r="AW402" s="12" t="s">
        <v>33</v>
      </c>
      <c r="AX402" s="12" t="s">
        <v>77</v>
      </c>
      <c r="AY402" s="147" t="s">
        <v>136</v>
      </c>
    </row>
    <row r="403" spans="2:65" s="12" customFormat="1" ht="11.25">
      <c r="B403" s="145"/>
      <c r="D403" s="146" t="s">
        <v>147</v>
      </c>
      <c r="E403" s="147" t="s">
        <v>1</v>
      </c>
      <c r="F403" s="148" t="s">
        <v>1045</v>
      </c>
      <c r="H403" s="149">
        <v>1</v>
      </c>
      <c r="I403" s="150"/>
      <c r="L403" s="145"/>
      <c r="M403" s="151"/>
      <c r="T403" s="152"/>
      <c r="AT403" s="147" t="s">
        <v>147</v>
      </c>
      <c r="AU403" s="147" t="s">
        <v>145</v>
      </c>
      <c r="AV403" s="12" t="s">
        <v>145</v>
      </c>
      <c r="AW403" s="12" t="s">
        <v>33</v>
      </c>
      <c r="AX403" s="12" t="s">
        <v>77</v>
      </c>
      <c r="AY403" s="147" t="s">
        <v>136</v>
      </c>
    </row>
    <row r="404" spans="2:65" s="12" customFormat="1" ht="11.25">
      <c r="B404" s="145"/>
      <c r="D404" s="146" t="s">
        <v>147</v>
      </c>
      <c r="E404" s="147" t="s">
        <v>1</v>
      </c>
      <c r="F404" s="148" t="s">
        <v>1046</v>
      </c>
      <c r="H404" s="149">
        <v>1</v>
      </c>
      <c r="I404" s="150"/>
      <c r="L404" s="145"/>
      <c r="M404" s="151"/>
      <c r="T404" s="152"/>
      <c r="AT404" s="147" t="s">
        <v>147</v>
      </c>
      <c r="AU404" s="147" t="s">
        <v>145</v>
      </c>
      <c r="AV404" s="12" t="s">
        <v>145</v>
      </c>
      <c r="AW404" s="12" t="s">
        <v>33</v>
      </c>
      <c r="AX404" s="12" t="s">
        <v>77</v>
      </c>
      <c r="AY404" s="147" t="s">
        <v>136</v>
      </c>
    </row>
    <row r="405" spans="2:65" s="12" customFormat="1" ht="11.25">
      <c r="B405" s="145"/>
      <c r="D405" s="146" t="s">
        <v>147</v>
      </c>
      <c r="E405" s="147" t="s">
        <v>1</v>
      </c>
      <c r="F405" s="148" t="s">
        <v>517</v>
      </c>
      <c r="H405" s="149">
        <v>1</v>
      </c>
      <c r="I405" s="150"/>
      <c r="L405" s="145"/>
      <c r="M405" s="151"/>
      <c r="T405" s="152"/>
      <c r="AT405" s="147" t="s">
        <v>147</v>
      </c>
      <c r="AU405" s="147" t="s">
        <v>145</v>
      </c>
      <c r="AV405" s="12" t="s">
        <v>145</v>
      </c>
      <c r="AW405" s="12" t="s">
        <v>33</v>
      </c>
      <c r="AX405" s="12" t="s">
        <v>77</v>
      </c>
      <c r="AY405" s="147" t="s">
        <v>136</v>
      </c>
    </row>
    <row r="406" spans="2:65" s="13" customFormat="1" ht="11.25">
      <c r="B406" s="153"/>
      <c r="D406" s="146" t="s">
        <v>147</v>
      </c>
      <c r="E406" s="154" t="s">
        <v>1</v>
      </c>
      <c r="F406" s="155" t="s">
        <v>150</v>
      </c>
      <c r="H406" s="156">
        <v>7</v>
      </c>
      <c r="I406" s="157"/>
      <c r="L406" s="153"/>
      <c r="M406" s="158"/>
      <c r="T406" s="159"/>
      <c r="AT406" s="154" t="s">
        <v>147</v>
      </c>
      <c r="AU406" s="154" t="s">
        <v>145</v>
      </c>
      <c r="AV406" s="13" t="s">
        <v>144</v>
      </c>
      <c r="AW406" s="13" t="s">
        <v>33</v>
      </c>
      <c r="AX406" s="13" t="s">
        <v>85</v>
      </c>
      <c r="AY406" s="154" t="s">
        <v>136</v>
      </c>
    </row>
    <row r="407" spans="2:65" s="1" customFormat="1" ht="37.9" customHeight="1">
      <c r="B407" s="32"/>
      <c r="C407" s="132" t="s">
        <v>634</v>
      </c>
      <c r="D407" s="132" t="s">
        <v>139</v>
      </c>
      <c r="E407" s="133" t="s">
        <v>1898</v>
      </c>
      <c r="F407" s="134" t="s">
        <v>1899</v>
      </c>
      <c r="G407" s="135" t="s">
        <v>515</v>
      </c>
      <c r="H407" s="136">
        <v>1</v>
      </c>
      <c r="I407" s="137"/>
      <c r="J407" s="138">
        <f>ROUND(I407*H407,2)</f>
        <v>0</v>
      </c>
      <c r="K407" s="134" t="s">
        <v>143</v>
      </c>
      <c r="L407" s="32"/>
      <c r="M407" s="139" t="s">
        <v>1</v>
      </c>
      <c r="N407" s="140" t="s">
        <v>43</v>
      </c>
      <c r="P407" s="141">
        <f>O407*H407</f>
        <v>0</v>
      </c>
      <c r="Q407" s="141">
        <v>1.652E-2</v>
      </c>
      <c r="R407" s="141">
        <f>Q407*H407</f>
        <v>1.652E-2</v>
      </c>
      <c r="S407" s="141">
        <v>0</v>
      </c>
      <c r="T407" s="142">
        <f>S407*H407</f>
        <v>0</v>
      </c>
      <c r="AR407" s="143" t="s">
        <v>283</v>
      </c>
      <c r="AT407" s="143" t="s">
        <v>139</v>
      </c>
      <c r="AU407" s="143" t="s">
        <v>145</v>
      </c>
      <c r="AY407" s="17" t="s">
        <v>136</v>
      </c>
      <c r="BE407" s="144">
        <f>IF(N407="základní",J407,0)</f>
        <v>0</v>
      </c>
      <c r="BF407" s="144">
        <f>IF(N407="snížená",J407,0)</f>
        <v>0</v>
      </c>
      <c r="BG407" s="144">
        <f>IF(N407="zákl. přenesená",J407,0)</f>
        <v>0</v>
      </c>
      <c r="BH407" s="144">
        <f>IF(N407="sníž. přenesená",J407,0)</f>
        <v>0</v>
      </c>
      <c r="BI407" s="144">
        <f>IF(N407="nulová",J407,0)</f>
        <v>0</v>
      </c>
      <c r="BJ407" s="17" t="s">
        <v>145</v>
      </c>
      <c r="BK407" s="144">
        <f>ROUND(I407*H407,2)</f>
        <v>0</v>
      </c>
      <c r="BL407" s="17" t="s">
        <v>283</v>
      </c>
      <c r="BM407" s="143" t="s">
        <v>1900</v>
      </c>
    </row>
    <row r="408" spans="2:65" s="12" customFormat="1" ht="11.25">
      <c r="B408" s="145"/>
      <c r="D408" s="146" t="s">
        <v>147</v>
      </c>
      <c r="E408" s="147" t="s">
        <v>1</v>
      </c>
      <c r="F408" s="148" t="s">
        <v>1043</v>
      </c>
      <c r="H408" s="149">
        <v>1</v>
      </c>
      <c r="I408" s="150"/>
      <c r="L408" s="145"/>
      <c r="M408" s="151"/>
      <c r="T408" s="152"/>
      <c r="AT408" s="147" t="s">
        <v>147</v>
      </c>
      <c r="AU408" s="147" t="s">
        <v>145</v>
      </c>
      <c r="AV408" s="12" t="s">
        <v>145</v>
      </c>
      <c r="AW408" s="12" t="s">
        <v>33</v>
      </c>
      <c r="AX408" s="12" t="s">
        <v>85</v>
      </c>
      <c r="AY408" s="147" t="s">
        <v>136</v>
      </c>
    </row>
    <row r="409" spans="2:65" s="1" customFormat="1" ht="37.9" customHeight="1">
      <c r="B409" s="32"/>
      <c r="C409" s="132" t="s">
        <v>638</v>
      </c>
      <c r="D409" s="132" t="s">
        <v>139</v>
      </c>
      <c r="E409" s="133" t="s">
        <v>1901</v>
      </c>
      <c r="F409" s="134" t="s">
        <v>1902</v>
      </c>
      <c r="G409" s="135" t="s">
        <v>515</v>
      </c>
      <c r="H409" s="136">
        <v>1</v>
      </c>
      <c r="I409" s="137"/>
      <c r="J409" s="138">
        <f>ROUND(I409*H409,2)</f>
        <v>0</v>
      </c>
      <c r="K409" s="134" t="s">
        <v>143</v>
      </c>
      <c r="L409" s="32"/>
      <c r="M409" s="139" t="s">
        <v>1</v>
      </c>
      <c r="N409" s="140" t="s">
        <v>43</v>
      </c>
      <c r="P409" s="141">
        <f>O409*H409</f>
        <v>0</v>
      </c>
      <c r="Q409" s="141">
        <v>1.831E-2</v>
      </c>
      <c r="R409" s="141">
        <f>Q409*H409</f>
        <v>1.831E-2</v>
      </c>
      <c r="S409" s="141">
        <v>0</v>
      </c>
      <c r="T409" s="142">
        <f>S409*H409</f>
        <v>0</v>
      </c>
      <c r="AR409" s="143" t="s">
        <v>283</v>
      </c>
      <c r="AT409" s="143" t="s">
        <v>139</v>
      </c>
      <c r="AU409" s="143" t="s">
        <v>145</v>
      </c>
      <c r="AY409" s="17" t="s">
        <v>136</v>
      </c>
      <c r="BE409" s="144">
        <f>IF(N409="základní",J409,0)</f>
        <v>0</v>
      </c>
      <c r="BF409" s="144">
        <f>IF(N409="snížená",J409,0)</f>
        <v>0</v>
      </c>
      <c r="BG409" s="144">
        <f>IF(N409="zákl. přenesená",J409,0)</f>
        <v>0</v>
      </c>
      <c r="BH409" s="144">
        <f>IF(N409="sníž. přenesená",J409,0)</f>
        <v>0</v>
      </c>
      <c r="BI409" s="144">
        <f>IF(N409="nulová",J409,0)</f>
        <v>0</v>
      </c>
      <c r="BJ409" s="17" t="s">
        <v>145</v>
      </c>
      <c r="BK409" s="144">
        <f>ROUND(I409*H409,2)</f>
        <v>0</v>
      </c>
      <c r="BL409" s="17" t="s">
        <v>283</v>
      </c>
      <c r="BM409" s="143" t="s">
        <v>1903</v>
      </c>
    </row>
    <row r="410" spans="2:65" s="12" customFormat="1" ht="11.25">
      <c r="B410" s="145"/>
      <c r="D410" s="146" t="s">
        <v>147</v>
      </c>
      <c r="E410" s="147" t="s">
        <v>1</v>
      </c>
      <c r="F410" s="148" t="s">
        <v>517</v>
      </c>
      <c r="H410" s="149">
        <v>1</v>
      </c>
      <c r="I410" s="150"/>
      <c r="L410" s="145"/>
      <c r="M410" s="151"/>
      <c r="T410" s="152"/>
      <c r="AT410" s="147" t="s">
        <v>147</v>
      </c>
      <c r="AU410" s="147" t="s">
        <v>145</v>
      </c>
      <c r="AV410" s="12" t="s">
        <v>145</v>
      </c>
      <c r="AW410" s="12" t="s">
        <v>33</v>
      </c>
      <c r="AX410" s="12" t="s">
        <v>85</v>
      </c>
      <c r="AY410" s="147" t="s">
        <v>136</v>
      </c>
    </row>
    <row r="411" spans="2:65" s="1" customFormat="1" ht="37.9" customHeight="1">
      <c r="B411" s="32"/>
      <c r="C411" s="132" t="s">
        <v>642</v>
      </c>
      <c r="D411" s="132" t="s">
        <v>139</v>
      </c>
      <c r="E411" s="133" t="s">
        <v>1904</v>
      </c>
      <c r="F411" s="134" t="s">
        <v>1905</v>
      </c>
      <c r="G411" s="135" t="s">
        <v>515</v>
      </c>
      <c r="H411" s="136">
        <v>1</v>
      </c>
      <c r="I411" s="137"/>
      <c r="J411" s="138">
        <f>ROUND(I411*H411,2)</f>
        <v>0</v>
      </c>
      <c r="K411" s="134" t="s">
        <v>143</v>
      </c>
      <c r="L411" s="32"/>
      <c r="M411" s="139" t="s">
        <v>1</v>
      </c>
      <c r="N411" s="140" t="s">
        <v>43</v>
      </c>
      <c r="P411" s="141">
        <f>O411*H411</f>
        <v>0</v>
      </c>
      <c r="Q411" s="141">
        <v>1.545E-2</v>
      </c>
      <c r="R411" s="141">
        <f>Q411*H411</f>
        <v>1.545E-2</v>
      </c>
      <c r="S411" s="141">
        <v>0</v>
      </c>
      <c r="T411" s="142">
        <f>S411*H411</f>
        <v>0</v>
      </c>
      <c r="AR411" s="143" t="s">
        <v>283</v>
      </c>
      <c r="AT411" s="143" t="s">
        <v>139</v>
      </c>
      <c r="AU411" s="143" t="s">
        <v>145</v>
      </c>
      <c r="AY411" s="17" t="s">
        <v>136</v>
      </c>
      <c r="BE411" s="144">
        <f>IF(N411="základní",J411,0)</f>
        <v>0</v>
      </c>
      <c r="BF411" s="144">
        <f>IF(N411="snížená",J411,0)</f>
        <v>0</v>
      </c>
      <c r="BG411" s="144">
        <f>IF(N411="zákl. přenesená",J411,0)</f>
        <v>0</v>
      </c>
      <c r="BH411" s="144">
        <f>IF(N411="sníž. přenesená",J411,0)</f>
        <v>0</v>
      </c>
      <c r="BI411" s="144">
        <f>IF(N411="nulová",J411,0)</f>
        <v>0</v>
      </c>
      <c r="BJ411" s="17" t="s">
        <v>145</v>
      </c>
      <c r="BK411" s="144">
        <f>ROUND(I411*H411,2)</f>
        <v>0</v>
      </c>
      <c r="BL411" s="17" t="s">
        <v>283</v>
      </c>
      <c r="BM411" s="143" t="s">
        <v>1906</v>
      </c>
    </row>
    <row r="412" spans="2:65" s="12" customFormat="1" ht="11.25">
      <c r="B412" s="145"/>
      <c r="D412" s="146" t="s">
        <v>147</v>
      </c>
      <c r="E412" s="147" t="s">
        <v>1</v>
      </c>
      <c r="F412" s="148" t="s">
        <v>1739</v>
      </c>
      <c r="H412" s="149">
        <v>1</v>
      </c>
      <c r="I412" s="150"/>
      <c r="L412" s="145"/>
      <c r="M412" s="151"/>
      <c r="T412" s="152"/>
      <c r="AT412" s="147" t="s">
        <v>147</v>
      </c>
      <c r="AU412" s="147" t="s">
        <v>145</v>
      </c>
      <c r="AV412" s="12" t="s">
        <v>145</v>
      </c>
      <c r="AW412" s="12" t="s">
        <v>33</v>
      </c>
      <c r="AX412" s="12" t="s">
        <v>85</v>
      </c>
      <c r="AY412" s="147" t="s">
        <v>136</v>
      </c>
    </row>
    <row r="413" spans="2:65" s="1" customFormat="1" ht="37.9" customHeight="1">
      <c r="B413" s="32"/>
      <c r="C413" s="132" t="s">
        <v>646</v>
      </c>
      <c r="D413" s="132" t="s">
        <v>139</v>
      </c>
      <c r="E413" s="133" t="s">
        <v>1907</v>
      </c>
      <c r="F413" s="134" t="s">
        <v>1908</v>
      </c>
      <c r="G413" s="135" t="s">
        <v>515</v>
      </c>
      <c r="H413" s="136">
        <v>1</v>
      </c>
      <c r="I413" s="137"/>
      <c r="J413" s="138">
        <f>ROUND(I413*H413,2)</f>
        <v>0</v>
      </c>
      <c r="K413" s="134" t="s">
        <v>143</v>
      </c>
      <c r="L413" s="32"/>
      <c r="M413" s="139" t="s">
        <v>1</v>
      </c>
      <c r="N413" s="140" t="s">
        <v>43</v>
      </c>
      <c r="P413" s="141">
        <f>O413*H413</f>
        <v>0</v>
      </c>
      <c r="Q413" s="141">
        <v>1.8499999999999999E-2</v>
      </c>
      <c r="R413" s="141">
        <f>Q413*H413</f>
        <v>1.8499999999999999E-2</v>
      </c>
      <c r="S413" s="141">
        <v>0</v>
      </c>
      <c r="T413" s="142">
        <f>S413*H413</f>
        <v>0</v>
      </c>
      <c r="AR413" s="143" t="s">
        <v>283</v>
      </c>
      <c r="AT413" s="143" t="s">
        <v>139</v>
      </c>
      <c r="AU413" s="143" t="s">
        <v>145</v>
      </c>
      <c r="AY413" s="17" t="s">
        <v>136</v>
      </c>
      <c r="BE413" s="144">
        <f>IF(N413="základní",J413,0)</f>
        <v>0</v>
      </c>
      <c r="BF413" s="144">
        <f>IF(N413="snížená",J413,0)</f>
        <v>0</v>
      </c>
      <c r="BG413" s="144">
        <f>IF(N413="zákl. přenesená",J413,0)</f>
        <v>0</v>
      </c>
      <c r="BH413" s="144">
        <f>IF(N413="sníž. přenesená",J413,0)</f>
        <v>0</v>
      </c>
      <c r="BI413" s="144">
        <f>IF(N413="nulová",J413,0)</f>
        <v>0</v>
      </c>
      <c r="BJ413" s="17" t="s">
        <v>145</v>
      </c>
      <c r="BK413" s="144">
        <f>ROUND(I413*H413,2)</f>
        <v>0</v>
      </c>
      <c r="BL413" s="17" t="s">
        <v>283</v>
      </c>
      <c r="BM413" s="143" t="s">
        <v>1909</v>
      </c>
    </row>
    <row r="414" spans="2:65" s="12" customFormat="1" ht="11.25">
      <c r="B414" s="145"/>
      <c r="D414" s="146" t="s">
        <v>147</v>
      </c>
      <c r="E414" s="147" t="s">
        <v>1</v>
      </c>
      <c r="F414" s="148" t="s">
        <v>1046</v>
      </c>
      <c r="H414" s="149">
        <v>1</v>
      </c>
      <c r="I414" s="150"/>
      <c r="L414" s="145"/>
      <c r="M414" s="151"/>
      <c r="T414" s="152"/>
      <c r="AT414" s="147" t="s">
        <v>147</v>
      </c>
      <c r="AU414" s="147" t="s">
        <v>145</v>
      </c>
      <c r="AV414" s="12" t="s">
        <v>145</v>
      </c>
      <c r="AW414" s="12" t="s">
        <v>33</v>
      </c>
      <c r="AX414" s="12" t="s">
        <v>85</v>
      </c>
      <c r="AY414" s="147" t="s">
        <v>136</v>
      </c>
    </row>
    <row r="415" spans="2:65" s="1" customFormat="1" ht="37.9" customHeight="1">
      <c r="B415" s="32"/>
      <c r="C415" s="132" t="s">
        <v>655</v>
      </c>
      <c r="D415" s="132" t="s">
        <v>139</v>
      </c>
      <c r="E415" s="133" t="s">
        <v>1910</v>
      </c>
      <c r="F415" s="134" t="s">
        <v>1911</v>
      </c>
      <c r="G415" s="135" t="s">
        <v>515</v>
      </c>
      <c r="H415" s="136">
        <v>1</v>
      </c>
      <c r="I415" s="137"/>
      <c r="J415" s="138">
        <f>ROUND(I415*H415,2)</f>
        <v>0</v>
      </c>
      <c r="K415" s="134" t="s">
        <v>143</v>
      </c>
      <c r="L415" s="32"/>
      <c r="M415" s="139" t="s">
        <v>1</v>
      </c>
      <c r="N415" s="140" t="s">
        <v>43</v>
      </c>
      <c r="P415" s="141">
        <f>O415*H415</f>
        <v>0</v>
      </c>
      <c r="Q415" s="141">
        <v>2.24E-2</v>
      </c>
      <c r="R415" s="141">
        <f>Q415*H415</f>
        <v>2.24E-2</v>
      </c>
      <c r="S415" s="141">
        <v>0</v>
      </c>
      <c r="T415" s="142">
        <f>S415*H415</f>
        <v>0</v>
      </c>
      <c r="AR415" s="143" t="s">
        <v>283</v>
      </c>
      <c r="AT415" s="143" t="s">
        <v>139</v>
      </c>
      <c r="AU415" s="143" t="s">
        <v>145</v>
      </c>
      <c r="AY415" s="17" t="s">
        <v>136</v>
      </c>
      <c r="BE415" s="144">
        <f>IF(N415="základní",J415,0)</f>
        <v>0</v>
      </c>
      <c r="BF415" s="144">
        <f>IF(N415="snížená",J415,0)</f>
        <v>0</v>
      </c>
      <c r="BG415" s="144">
        <f>IF(N415="zákl. přenesená",J415,0)</f>
        <v>0</v>
      </c>
      <c r="BH415" s="144">
        <f>IF(N415="sníž. přenesená",J415,0)</f>
        <v>0</v>
      </c>
      <c r="BI415" s="144">
        <f>IF(N415="nulová",J415,0)</f>
        <v>0</v>
      </c>
      <c r="BJ415" s="17" t="s">
        <v>145</v>
      </c>
      <c r="BK415" s="144">
        <f>ROUND(I415*H415,2)</f>
        <v>0</v>
      </c>
      <c r="BL415" s="17" t="s">
        <v>283</v>
      </c>
      <c r="BM415" s="143" t="s">
        <v>1912</v>
      </c>
    </row>
    <row r="416" spans="2:65" s="12" customFormat="1" ht="11.25">
      <c r="B416" s="145"/>
      <c r="D416" s="146" t="s">
        <v>147</v>
      </c>
      <c r="E416" s="147" t="s">
        <v>1</v>
      </c>
      <c r="F416" s="148" t="s">
        <v>1041</v>
      </c>
      <c r="H416" s="149">
        <v>1</v>
      </c>
      <c r="I416" s="150"/>
      <c r="L416" s="145"/>
      <c r="M416" s="151"/>
      <c r="T416" s="152"/>
      <c r="AT416" s="147" t="s">
        <v>147</v>
      </c>
      <c r="AU416" s="147" t="s">
        <v>145</v>
      </c>
      <c r="AV416" s="12" t="s">
        <v>145</v>
      </c>
      <c r="AW416" s="12" t="s">
        <v>33</v>
      </c>
      <c r="AX416" s="12" t="s">
        <v>85</v>
      </c>
      <c r="AY416" s="147" t="s">
        <v>136</v>
      </c>
    </row>
    <row r="417" spans="2:65" s="1" customFormat="1" ht="37.9" customHeight="1">
      <c r="B417" s="32"/>
      <c r="C417" s="132" t="s">
        <v>663</v>
      </c>
      <c r="D417" s="132" t="s">
        <v>139</v>
      </c>
      <c r="E417" s="133" t="s">
        <v>1913</v>
      </c>
      <c r="F417" s="134" t="s">
        <v>1914</v>
      </c>
      <c r="G417" s="135" t="s">
        <v>515</v>
      </c>
      <c r="H417" s="136">
        <v>2</v>
      </c>
      <c r="I417" s="137"/>
      <c r="J417" s="138">
        <f>ROUND(I417*H417,2)</f>
        <v>0</v>
      </c>
      <c r="K417" s="134" t="s">
        <v>143</v>
      </c>
      <c r="L417" s="32"/>
      <c r="M417" s="139" t="s">
        <v>1</v>
      </c>
      <c r="N417" s="140" t="s">
        <v>43</v>
      </c>
      <c r="P417" s="141">
        <f>O417*H417</f>
        <v>0</v>
      </c>
      <c r="Q417" s="141">
        <v>2.9149999999999999E-2</v>
      </c>
      <c r="R417" s="141">
        <f>Q417*H417</f>
        <v>5.8299999999999998E-2</v>
      </c>
      <c r="S417" s="141">
        <v>0</v>
      </c>
      <c r="T417" s="142">
        <f>S417*H417</f>
        <v>0</v>
      </c>
      <c r="AR417" s="143" t="s">
        <v>283</v>
      </c>
      <c r="AT417" s="143" t="s">
        <v>139</v>
      </c>
      <c r="AU417" s="143" t="s">
        <v>145</v>
      </c>
      <c r="AY417" s="17" t="s">
        <v>136</v>
      </c>
      <c r="BE417" s="144">
        <f>IF(N417="základní",J417,0)</f>
        <v>0</v>
      </c>
      <c r="BF417" s="144">
        <f>IF(N417="snížená",J417,0)</f>
        <v>0</v>
      </c>
      <c r="BG417" s="144">
        <f>IF(N417="zákl. přenesená",J417,0)</f>
        <v>0</v>
      </c>
      <c r="BH417" s="144">
        <f>IF(N417="sníž. přenesená",J417,0)</f>
        <v>0</v>
      </c>
      <c r="BI417" s="144">
        <f>IF(N417="nulová",J417,0)</f>
        <v>0</v>
      </c>
      <c r="BJ417" s="17" t="s">
        <v>145</v>
      </c>
      <c r="BK417" s="144">
        <f>ROUND(I417*H417,2)</f>
        <v>0</v>
      </c>
      <c r="BL417" s="17" t="s">
        <v>283</v>
      </c>
      <c r="BM417" s="143" t="s">
        <v>1915</v>
      </c>
    </row>
    <row r="418" spans="2:65" s="12" customFormat="1" ht="11.25">
      <c r="B418" s="145"/>
      <c r="D418" s="146" t="s">
        <v>147</v>
      </c>
      <c r="E418" s="147" t="s">
        <v>1</v>
      </c>
      <c r="F418" s="148" t="s">
        <v>1044</v>
      </c>
      <c r="H418" s="149">
        <v>1</v>
      </c>
      <c r="I418" s="150"/>
      <c r="L418" s="145"/>
      <c r="M418" s="151"/>
      <c r="T418" s="152"/>
      <c r="AT418" s="147" t="s">
        <v>147</v>
      </c>
      <c r="AU418" s="147" t="s">
        <v>145</v>
      </c>
      <c r="AV418" s="12" t="s">
        <v>145</v>
      </c>
      <c r="AW418" s="12" t="s">
        <v>33</v>
      </c>
      <c r="AX418" s="12" t="s">
        <v>77</v>
      </c>
      <c r="AY418" s="147" t="s">
        <v>136</v>
      </c>
    </row>
    <row r="419" spans="2:65" s="12" customFormat="1" ht="11.25">
      <c r="B419" s="145"/>
      <c r="D419" s="146" t="s">
        <v>147</v>
      </c>
      <c r="E419" s="147" t="s">
        <v>1</v>
      </c>
      <c r="F419" s="148" t="s">
        <v>1045</v>
      </c>
      <c r="H419" s="149">
        <v>1</v>
      </c>
      <c r="I419" s="150"/>
      <c r="L419" s="145"/>
      <c r="M419" s="151"/>
      <c r="T419" s="152"/>
      <c r="AT419" s="147" t="s">
        <v>147</v>
      </c>
      <c r="AU419" s="147" t="s">
        <v>145</v>
      </c>
      <c r="AV419" s="12" t="s">
        <v>145</v>
      </c>
      <c r="AW419" s="12" t="s">
        <v>33</v>
      </c>
      <c r="AX419" s="12" t="s">
        <v>77</v>
      </c>
      <c r="AY419" s="147" t="s">
        <v>136</v>
      </c>
    </row>
    <row r="420" spans="2:65" s="13" customFormat="1" ht="11.25">
      <c r="B420" s="153"/>
      <c r="D420" s="146" t="s">
        <v>147</v>
      </c>
      <c r="E420" s="154" t="s">
        <v>1</v>
      </c>
      <c r="F420" s="155" t="s">
        <v>150</v>
      </c>
      <c r="H420" s="156">
        <v>2</v>
      </c>
      <c r="I420" s="157"/>
      <c r="L420" s="153"/>
      <c r="M420" s="158"/>
      <c r="T420" s="159"/>
      <c r="AT420" s="154" t="s">
        <v>147</v>
      </c>
      <c r="AU420" s="154" t="s">
        <v>145</v>
      </c>
      <c r="AV420" s="13" t="s">
        <v>144</v>
      </c>
      <c r="AW420" s="13" t="s">
        <v>33</v>
      </c>
      <c r="AX420" s="13" t="s">
        <v>85</v>
      </c>
      <c r="AY420" s="154" t="s">
        <v>136</v>
      </c>
    </row>
    <row r="421" spans="2:65" s="1" customFormat="1" ht="24.2" customHeight="1">
      <c r="B421" s="32"/>
      <c r="C421" s="132" t="s">
        <v>667</v>
      </c>
      <c r="D421" s="132" t="s">
        <v>139</v>
      </c>
      <c r="E421" s="133" t="s">
        <v>1916</v>
      </c>
      <c r="F421" s="134" t="s">
        <v>1917</v>
      </c>
      <c r="G421" s="135" t="s">
        <v>515</v>
      </c>
      <c r="H421" s="136">
        <v>1</v>
      </c>
      <c r="I421" s="137"/>
      <c r="J421" s="138">
        <f>ROUND(I421*H421,2)</f>
        <v>0</v>
      </c>
      <c r="K421" s="134" t="s">
        <v>143</v>
      </c>
      <c r="L421" s="32"/>
      <c r="M421" s="139" t="s">
        <v>1</v>
      </c>
      <c r="N421" s="140" t="s">
        <v>43</v>
      </c>
      <c r="P421" s="141">
        <f>O421*H421</f>
        <v>0</v>
      </c>
      <c r="Q421" s="141">
        <v>5.0000000000000002E-5</v>
      </c>
      <c r="R421" s="141">
        <f>Q421*H421</f>
        <v>5.0000000000000002E-5</v>
      </c>
      <c r="S421" s="141">
        <v>1.235E-2</v>
      </c>
      <c r="T421" s="142">
        <f>S421*H421</f>
        <v>1.235E-2</v>
      </c>
      <c r="AR421" s="143" t="s">
        <v>283</v>
      </c>
      <c r="AT421" s="143" t="s">
        <v>139</v>
      </c>
      <c r="AU421" s="143" t="s">
        <v>145</v>
      </c>
      <c r="AY421" s="17" t="s">
        <v>136</v>
      </c>
      <c r="BE421" s="144">
        <f>IF(N421="základní",J421,0)</f>
        <v>0</v>
      </c>
      <c r="BF421" s="144">
        <f>IF(N421="snížená",J421,0)</f>
        <v>0</v>
      </c>
      <c r="BG421" s="144">
        <f>IF(N421="zákl. přenesená",J421,0)</f>
        <v>0</v>
      </c>
      <c r="BH421" s="144">
        <f>IF(N421="sníž. přenesená",J421,0)</f>
        <v>0</v>
      </c>
      <c r="BI421" s="144">
        <f>IF(N421="nulová",J421,0)</f>
        <v>0</v>
      </c>
      <c r="BJ421" s="17" t="s">
        <v>145</v>
      </c>
      <c r="BK421" s="144">
        <f>ROUND(I421*H421,2)</f>
        <v>0</v>
      </c>
      <c r="BL421" s="17" t="s">
        <v>283</v>
      </c>
      <c r="BM421" s="143" t="s">
        <v>1918</v>
      </c>
    </row>
    <row r="422" spans="2:65" s="12" customFormat="1" ht="11.25">
      <c r="B422" s="145"/>
      <c r="D422" s="146" t="s">
        <v>147</v>
      </c>
      <c r="E422" s="147" t="s">
        <v>1</v>
      </c>
      <c r="F422" s="148" t="s">
        <v>1043</v>
      </c>
      <c r="H422" s="149">
        <v>1</v>
      </c>
      <c r="I422" s="150"/>
      <c r="L422" s="145"/>
      <c r="M422" s="151"/>
      <c r="T422" s="152"/>
      <c r="AT422" s="147" t="s">
        <v>147</v>
      </c>
      <c r="AU422" s="147" t="s">
        <v>145</v>
      </c>
      <c r="AV422" s="12" t="s">
        <v>145</v>
      </c>
      <c r="AW422" s="12" t="s">
        <v>33</v>
      </c>
      <c r="AX422" s="12" t="s">
        <v>85</v>
      </c>
      <c r="AY422" s="147" t="s">
        <v>136</v>
      </c>
    </row>
    <row r="423" spans="2:65" s="1" customFormat="1" ht="24.2" customHeight="1">
      <c r="B423" s="32"/>
      <c r="C423" s="132" t="s">
        <v>678</v>
      </c>
      <c r="D423" s="132" t="s">
        <v>139</v>
      </c>
      <c r="E423" s="133" t="s">
        <v>1919</v>
      </c>
      <c r="F423" s="134" t="s">
        <v>1920</v>
      </c>
      <c r="G423" s="135" t="s">
        <v>515</v>
      </c>
      <c r="H423" s="136">
        <v>6</v>
      </c>
      <c r="I423" s="137"/>
      <c r="J423" s="138">
        <f>ROUND(I423*H423,2)</f>
        <v>0</v>
      </c>
      <c r="K423" s="134" t="s">
        <v>143</v>
      </c>
      <c r="L423" s="32"/>
      <c r="M423" s="139" t="s">
        <v>1</v>
      </c>
      <c r="N423" s="140" t="s">
        <v>43</v>
      </c>
      <c r="P423" s="141">
        <f>O423*H423</f>
        <v>0</v>
      </c>
      <c r="Q423" s="141">
        <v>8.0000000000000007E-5</v>
      </c>
      <c r="R423" s="141">
        <f>Q423*H423</f>
        <v>4.8000000000000007E-4</v>
      </c>
      <c r="S423" s="141">
        <v>2.4930000000000001E-2</v>
      </c>
      <c r="T423" s="142">
        <f>S423*H423</f>
        <v>0.14957999999999999</v>
      </c>
      <c r="AR423" s="143" t="s">
        <v>283</v>
      </c>
      <c r="AT423" s="143" t="s">
        <v>139</v>
      </c>
      <c r="AU423" s="143" t="s">
        <v>145</v>
      </c>
      <c r="AY423" s="17" t="s">
        <v>136</v>
      </c>
      <c r="BE423" s="144">
        <f>IF(N423="základní",J423,0)</f>
        <v>0</v>
      </c>
      <c r="BF423" s="144">
        <f>IF(N423="snížená",J423,0)</f>
        <v>0</v>
      </c>
      <c r="BG423" s="144">
        <f>IF(N423="zákl. přenesená",J423,0)</f>
        <v>0</v>
      </c>
      <c r="BH423" s="144">
        <f>IF(N423="sníž. přenesená",J423,0)</f>
        <v>0</v>
      </c>
      <c r="BI423" s="144">
        <f>IF(N423="nulová",J423,0)</f>
        <v>0</v>
      </c>
      <c r="BJ423" s="17" t="s">
        <v>145</v>
      </c>
      <c r="BK423" s="144">
        <f>ROUND(I423*H423,2)</f>
        <v>0</v>
      </c>
      <c r="BL423" s="17" t="s">
        <v>283</v>
      </c>
      <c r="BM423" s="143" t="s">
        <v>1921</v>
      </c>
    </row>
    <row r="424" spans="2:65" s="12" customFormat="1" ht="11.25">
      <c r="B424" s="145"/>
      <c r="D424" s="146" t="s">
        <v>147</v>
      </c>
      <c r="E424" s="147" t="s">
        <v>1</v>
      </c>
      <c r="F424" s="148" t="s">
        <v>1041</v>
      </c>
      <c r="H424" s="149">
        <v>1</v>
      </c>
      <c r="I424" s="150"/>
      <c r="L424" s="145"/>
      <c r="M424" s="151"/>
      <c r="T424" s="152"/>
      <c r="AT424" s="147" t="s">
        <v>147</v>
      </c>
      <c r="AU424" s="147" t="s">
        <v>145</v>
      </c>
      <c r="AV424" s="12" t="s">
        <v>145</v>
      </c>
      <c r="AW424" s="12" t="s">
        <v>33</v>
      </c>
      <c r="AX424" s="12" t="s">
        <v>77</v>
      </c>
      <c r="AY424" s="147" t="s">
        <v>136</v>
      </c>
    </row>
    <row r="425" spans="2:65" s="12" customFormat="1" ht="11.25">
      <c r="B425" s="145"/>
      <c r="D425" s="146" t="s">
        <v>147</v>
      </c>
      <c r="E425" s="147" t="s">
        <v>1</v>
      </c>
      <c r="F425" s="148" t="s">
        <v>1739</v>
      </c>
      <c r="H425" s="149">
        <v>1</v>
      </c>
      <c r="I425" s="150"/>
      <c r="L425" s="145"/>
      <c r="M425" s="151"/>
      <c r="T425" s="152"/>
      <c r="AT425" s="147" t="s">
        <v>147</v>
      </c>
      <c r="AU425" s="147" t="s">
        <v>145</v>
      </c>
      <c r="AV425" s="12" t="s">
        <v>145</v>
      </c>
      <c r="AW425" s="12" t="s">
        <v>33</v>
      </c>
      <c r="AX425" s="12" t="s">
        <v>77</v>
      </c>
      <c r="AY425" s="147" t="s">
        <v>136</v>
      </c>
    </row>
    <row r="426" spans="2:65" s="12" customFormat="1" ht="11.25">
      <c r="B426" s="145"/>
      <c r="D426" s="146" t="s">
        <v>147</v>
      </c>
      <c r="E426" s="147" t="s">
        <v>1</v>
      </c>
      <c r="F426" s="148" t="s">
        <v>1044</v>
      </c>
      <c r="H426" s="149">
        <v>1</v>
      </c>
      <c r="I426" s="150"/>
      <c r="L426" s="145"/>
      <c r="M426" s="151"/>
      <c r="T426" s="152"/>
      <c r="AT426" s="147" t="s">
        <v>147</v>
      </c>
      <c r="AU426" s="147" t="s">
        <v>145</v>
      </c>
      <c r="AV426" s="12" t="s">
        <v>145</v>
      </c>
      <c r="AW426" s="12" t="s">
        <v>33</v>
      </c>
      <c r="AX426" s="12" t="s">
        <v>77</v>
      </c>
      <c r="AY426" s="147" t="s">
        <v>136</v>
      </c>
    </row>
    <row r="427" spans="2:65" s="12" customFormat="1" ht="11.25">
      <c r="B427" s="145"/>
      <c r="D427" s="146" t="s">
        <v>147</v>
      </c>
      <c r="E427" s="147" t="s">
        <v>1</v>
      </c>
      <c r="F427" s="148" t="s">
        <v>1045</v>
      </c>
      <c r="H427" s="149">
        <v>1</v>
      </c>
      <c r="I427" s="150"/>
      <c r="L427" s="145"/>
      <c r="M427" s="151"/>
      <c r="T427" s="152"/>
      <c r="AT427" s="147" t="s">
        <v>147</v>
      </c>
      <c r="AU427" s="147" t="s">
        <v>145</v>
      </c>
      <c r="AV427" s="12" t="s">
        <v>145</v>
      </c>
      <c r="AW427" s="12" t="s">
        <v>33</v>
      </c>
      <c r="AX427" s="12" t="s">
        <v>77</v>
      </c>
      <c r="AY427" s="147" t="s">
        <v>136</v>
      </c>
    </row>
    <row r="428" spans="2:65" s="12" customFormat="1" ht="11.25">
      <c r="B428" s="145"/>
      <c r="D428" s="146" t="s">
        <v>147</v>
      </c>
      <c r="E428" s="147" t="s">
        <v>1</v>
      </c>
      <c r="F428" s="148" t="s">
        <v>1046</v>
      </c>
      <c r="H428" s="149">
        <v>1</v>
      </c>
      <c r="I428" s="150"/>
      <c r="L428" s="145"/>
      <c r="M428" s="151"/>
      <c r="T428" s="152"/>
      <c r="AT428" s="147" t="s">
        <v>147</v>
      </c>
      <c r="AU428" s="147" t="s">
        <v>145</v>
      </c>
      <c r="AV428" s="12" t="s">
        <v>145</v>
      </c>
      <c r="AW428" s="12" t="s">
        <v>33</v>
      </c>
      <c r="AX428" s="12" t="s">
        <v>77</v>
      </c>
      <c r="AY428" s="147" t="s">
        <v>136</v>
      </c>
    </row>
    <row r="429" spans="2:65" s="12" customFormat="1" ht="11.25">
      <c r="B429" s="145"/>
      <c r="D429" s="146" t="s">
        <v>147</v>
      </c>
      <c r="E429" s="147" t="s">
        <v>1</v>
      </c>
      <c r="F429" s="148" t="s">
        <v>517</v>
      </c>
      <c r="H429" s="149">
        <v>1</v>
      </c>
      <c r="I429" s="150"/>
      <c r="L429" s="145"/>
      <c r="M429" s="151"/>
      <c r="T429" s="152"/>
      <c r="AT429" s="147" t="s">
        <v>147</v>
      </c>
      <c r="AU429" s="147" t="s">
        <v>145</v>
      </c>
      <c r="AV429" s="12" t="s">
        <v>145</v>
      </c>
      <c r="AW429" s="12" t="s">
        <v>33</v>
      </c>
      <c r="AX429" s="12" t="s">
        <v>77</v>
      </c>
      <c r="AY429" s="147" t="s">
        <v>136</v>
      </c>
    </row>
    <row r="430" spans="2:65" s="13" customFormat="1" ht="11.25">
      <c r="B430" s="153"/>
      <c r="D430" s="146" t="s">
        <v>147</v>
      </c>
      <c r="E430" s="154" t="s">
        <v>1</v>
      </c>
      <c r="F430" s="155" t="s">
        <v>150</v>
      </c>
      <c r="H430" s="156">
        <v>6</v>
      </c>
      <c r="I430" s="157"/>
      <c r="L430" s="153"/>
      <c r="M430" s="158"/>
      <c r="T430" s="159"/>
      <c r="AT430" s="154" t="s">
        <v>147</v>
      </c>
      <c r="AU430" s="154" t="s">
        <v>145</v>
      </c>
      <c r="AV430" s="13" t="s">
        <v>144</v>
      </c>
      <c r="AW430" s="13" t="s">
        <v>33</v>
      </c>
      <c r="AX430" s="13" t="s">
        <v>85</v>
      </c>
      <c r="AY430" s="154" t="s">
        <v>136</v>
      </c>
    </row>
    <row r="431" spans="2:65" s="1" customFormat="1" ht="24.2" customHeight="1">
      <c r="B431" s="32"/>
      <c r="C431" s="132" t="s">
        <v>683</v>
      </c>
      <c r="D431" s="132" t="s">
        <v>139</v>
      </c>
      <c r="E431" s="133" t="s">
        <v>1922</v>
      </c>
      <c r="F431" s="134" t="s">
        <v>1923</v>
      </c>
      <c r="G431" s="135" t="s">
        <v>515</v>
      </c>
      <c r="H431" s="136">
        <v>1</v>
      </c>
      <c r="I431" s="137"/>
      <c r="J431" s="138">
        <f>ROUND(I431*H431,2)</f>
        <v>0</v>
      </c>
      <c r="K431" s="134" t="s">
        <v>1</v>
      </c>
      <c r="L431" s="32"/>
      <c r="M431" s="139" t="s">
        <v>1</v>
      </c>
      <c r="N431" s="140" t="s">
        <v>43</v>
      </c>
      <c r="P431" s="141">
        <f>O431*H431</f>
        <v>0</v>
      </c>
      <c r="Q431" s="141">
        <v>1.35E-2</v>
      </c>
      <c r="R431" s="141">
        <f>Q431*H431</f>
        <v>1.35E-2</v>
      </c>
      <c r="S431" s="141">
        <v>0</v>
      </c>
      <c r="T431" s="142">
        <f>S431*H431</f>
        <v>0</v>
      </c>
      <c r="AR431" s="143" t="s">
        <v>283</v>
      </c>
      <c r="AT431" s="143" t="s">
        <v>139</v>
      </c>
      <c r="AU431" s="143" t="s">
        <v>145</v>
      </c>
      <c r="AY431" s="17" t="s">
        <v>136</v>
      </c>
      <c r="BE431" s="144">
        <f>IF(N431="základní",J431,0)</f>
        <v>0</v>
      </c>
      <c r="BF431" s="144">
        <f>IF(N431="snížená",J431,0)</f>
        <v>0</v>
      </c>
      <c r="BG431" s="144">
        <f>IF(N431="zákl. přenesená",J431,0)</f>
        <v>0</v>
      </c>
      <c r="BH431" s="144">
        <f>IF(N431="sníž. přenesená",J431,0)</f>
        <v>0</v>
      </c>
      <c r="BI431" s="144">
        <f>IF(N431="nulová",J431,0)</f>
        <v>0</v>
      </c>
      <c r="BJ431" s="17" t="s">
        <v>145</v>
      </c>
      <c r="BK431" s="144">
        <f>ROUND(I431*H431,2)</f>
        <v>0</v>
      </c>
      <c r="BL431" s="17" t="s">
        <v>283</v>
      </c>
      <c r="BM431" s="143" t="s">
        <v>1924</v>
      </c>
    </row>
    <row r="432" spans="2:65" s="12" customFormat="1" ht="11.25">
      <c r="B432" s="145"/>
      <c r="D432" s="146" t="s">
        <v>147</v>
      </c>
      <c r="E432" s="147" t="s">
        <v>1</v>
      </c>
      <c r="F432" s="148" t="s">
        <v>905</v>
      </c>
      <c r="H432" s="149">
        <v>1</v>
      </c>
      <c r="I432" s="150"/>
      <c r="L432" s="145"/>
      <c r="M432" s="151"/>
      <c r="T432" s="152"/>
      <c r="AT432" s="147" t="s">
        <v>147</v>
      </c>
      <c r="AU432" s="147" t="s">
        <v>145</v>
      </c>
      <c r="AV432" s="12" t="s">
        <v>145</v>
      </c>
      <c r="AW432" s="12" t="s">
        <v>33</v>
      </c>
      <c r="AX432" s="12" t="s">
        <v>85</v>
      </c>
      <c r="AY432" s="147" t="s">
        <v>136</v>
      </c>
    </row>
    <row r="433" spans="2:65" s="1" customFormat="1" ht="24.2" customHeight="1">
      <c r="B433" s="32"/>
      <c r="C433" s="132" t="s">
        <v>689</v>
      </c>
      <c r="D433" s="132" t="s">
        <v>139</v>
      </c>
      <c r="E433" s="133" t="s">
        <v>1925</v>
      </c>
      <c r="F433" s="134" t="s">
        <v>1926</v>
      </c>
      <c r="G433" s="135" t="s">
        <v>515</v>
      </c>
      <c r="H433" s="136">
        <v>1</v>
      </c>
      <c r="I433" s="137"/>
      <c r="J433" s="138">
        <f>ROUND(I433*H433,2)</f>
        <v>0</v>
      </c>
      <c r="K433" s="134" t="s">
        <v>143</v>
      </c>
      <c r="L433" s="32"/>
      <c r="M433" s="139" t="s">
        <v>1</v>
      </c>
      <c r="N433" s="140" t="s">
        <v>43</v>
      </c>
      <c r="P433" s="141">
        <f>O433*H433</f>
        <v>0</v>
      </c>
      <c r="Q433" s="141">
        <v>0</v>
      </c>
      <c r="R433" s="141">
        <f>Q433*H433</f>
        <v>0</v>
      </c>
      <c r="S433" s="141">
        <v>0</v>
      </c>
      <c r="T433" s="142">
        <f>S433*H433</f>
        <v>0</v>
      </c>
      <c r="AR433" s="143" t="s">
        <v>283</v>
      </c>
      <c r="AT433" s="143" t="s">
        <v>139</v>
      </c>
      <c r="AU433" s="143" t="s">
        <v>145</v>
      </c>
      <c r="AY433" s="17" t="s">
        <v>136</v>
      </c>
      <c r="BE433" s="144">
        <f>IF(N433="základní",J433,0)</f>
        <v>0</v>
      </c>
      <c r="BF433" s="144">
        <f>IF(N433="snížená",J433,0)</f>
        <v>0</v>
      </c>
      <c r="BG433" s="144">
        <f>IF(N433="zákl. přenesená",J433,0)</f>
        <v>0</v>
      </c>
      <c r="BH433" s="144">
        <f>IF(N433="sníž. přenesená",J433,0)</f>
        <v>0</v>
      </c>
      <c r="BI433" s="144">
        <f>IF(N433="nulová",J433,0)</f>
        <v>0</v>
      </c>
      <c r="BJ433" s="17" t="s">
        <v>145</v>
      </c>
      <c r="BK433" s="144">
        <f>ROUND(I433*H433,2)</f>
        <v>0</v>
      </c>
      <c r="BL433" s="17" t="s">
        <v>283</v>
      </c>
      <c r="BM433" s="143" t="s">
        <v>1927</v>
      </c>
    </row>
    <row r="434" spans="2:65" s="14" customFormat="1" ht="11.25">
      <c r="B434" s="170"/>
      <c r="D434" s="146" t="s">
        <v>147</v>
      </c>
      <c r="E434" s="171" t="s">
        <v>1</v>
      </c>
      <c r="F434" s="172" t="s">
        <v>1928</v>
      </c>
      <c r="H434" s="171" t="s">
        <v>1</v>
      </c>
      <c r="I434" s="173"/>
      <c r="L434" s="170"/>
      <c r="M434" s="174"/>
      <c r="T434" s="175"/>
      <c r="AT434" s="171" t="s">
        <v>147</v>
      </c>
      <c r="AU434" s="171" t="s">
        <v>145</v>
      </c>
      <c r="AV434" s="14" t="s">
        <v>85</v>
      </c>
      <c r="AW434" s="14" t="s">
        <v>33</v>
      </c>
      <c r="AX434" s="14" t="s">
        <v>77</v>
      </c>
      <c r="AY434" s="171" t="s">
        <v>136</v>
      </c>
    </row>
    <row r="435" spans="2:65" s="12" customFormat="1" ht="11.25">
      <c r="B435" s="145"/>
      <c r="D435" s="146" t="s">
        <v>147</v>
      </c>
      <c r="E435" s="147" t="s">
        <v>1</v>
      </c>
      <c r="F435" s="148" t="s">
        <v>905</v>
      </c>
      <c r="H435" s="149">
        <v>1</v>
      </c>
      <c r="I435" s="150"/>
      <c r="L435" s="145"/>
      <c r="M435" s="151"/>
      <c r="T435" s="152"/>
      <c r="AT435" s="147" t="s">
        <v>147</v>
      </c>
      <c r="AU435" s="147" t="s">
        <v>145</v>
      </c>
      <c r="AV435" s="12" t="s">
        <v>145</v>
      </c>
      <c r="AW435" s="12" t="s">
        <v>33</v>
      </c>
      <c r="AX435" s="12" t="s">
        <v>85</v>
      </c>
      <c r="AY435" s="147" t="s">
        <v>136</v>
      </c>
    </row>
    <row r="436" spans="2:65" s="1" customFormat="1" ht="16.5" customHeight="1">
      <c r="B436" s="32"/>
      <c r="C436" s="132" t="s">
        <v>694</v>
      </c>
      <c r="D436" s="132" t="s">
        <v>139</v>
      </c>
      <c r="E436" s="133" t="s">
        <v>1929</v>
      </c>
      <c r="F436" s="134" t="s">
        <v>1930</v>
      </c>
      <c r="G436" s="135" t="s">
        <v>515</v>
      </c>
      <c r="H436" s="136">
        <v>7</v>
      </c>
      <c r="I436" s="137"/>
      <c r="J436" s="138">
        <f>ROUND(I436*H436,2)</f>
        <v>0</v>
      </c>
      <c r="K436" s="134" t="s">
        <v>143</v>
      </c>
      <c r="L436" s="32"/>
      <c r="M436" s="139" t="s">
        <v>1</v>
      </c>
      <c r="N436" s="140" t="s">
        <v>43</v>
      </c>
      <c r="P436" s="141">
        <f>O436*H436</f>
        <v>0</v>
      </c>
      <c r="Q436" s="141">
        <v>0</v>
      </c>
      <c r="R436" s="141">
        <f>Q436*H436</f>
        <v>0</v>
      </c>
      <c r="S436" s="141">
        <v>0</v>
      </c>
      <c r="T436" s="142">
        <f>S436*H436</f>
        <v>0</v>
      </c>
      <c r="AR436" s="143" t="s">
        <v>283</v>
      </c>
      <c r="AT436" s="143" t="s">
        <v>139</v>
      </c>
      <c r="AU436" s="143" t="s">
        <v>145</v>
      </c>
      <c r="AY436" s="17" t="s">
        <v>136</v>
      </c>
      <c r="BE436" s="144">
        <f>IF(N436="základní",J436,0)</f>
        <v>0</v>
      </c>
      <c r="BF436" s="144">
        <f>IF(N436="snížená",J436,0)</f>
        <v>0</v>
      </c>
      <c r="BG436" s="144">
        <f>IF(N436="zákl. přenesená",J436,0)</f>
        <v>0</v>
      </c>
      <c r="BH436" s="144">
        <f>IF(N436="sníž. přenesená",J436,0)</f>
        <v>0</v>
      </c>
      <c r="BI436" s="144">
        <f>IF(N436="nulová",J436,0)</f>
        <v>0</v>
      </c>
      <c r="BJ436" s="17" t="s">
        <v>145</v>
      </c>
      <c r="BK436" s="144">
        <f>ROUND(I436*H436,2)</f>
        <v>0</v>
      </c>
      <c r="BL436" s="17" t="s">
        <v>283</v>
      </c>
      <c r="BM436" s="143" t="s">
        <v>1931</v>
      </c>
    </row>
    <row r="437" spans="2:65" s="12" customFormat="1" ht="11.25">
      <c r="B437" s="145"/>
      <c r="D437" s="146" t="s">
        <v>147</v>
      </c>
      <c r="E437" s="147" t="s">
        <v>1</v>
      </c>
      <c r="F437" s="148" t="s">
        <v>1932</v>
      </c>
      <c r="H437" s="149">
        <v>7</v>
      </c>
      <c r="I437" s="150"/>
      <c r="L437" s="145"/>
      <c r="M437" s="151"/>
      <c r="T437" s="152"/>
      <c r="AT437" s="147" t="s">
        <v>147</v>
      </c>
      <c r="AU437" s="147" t="s">
        <v>145</v>
      </c>
      <c r="AV437" s="12" t="s">
        <v>145</v>
      </c>
      <c r="AW437" s="12" t="s">
        <v>33</v>
      </c>
      <c r="AX437" s="12" t="s">
        <v>85</v>
      </c>
      <c r="AY437" s="147" t="s">
        <v>136</v>
      </c>
    </row>
    <row r="438" spans="2:65" s="1" customFormat="1" ht="16.5" customHeight="1">
      <c r="B438" s="32"/>
      <c r="C438" s="132" t="s">
        <v>698</v>
      </c>
      <c r="D438" s="132" t="s">
        <v>139</v>
      </c>
      <c r="E438" s="133" t="s">
        <v>1933</v>
      </c>
      <c r="F438" s="134" t="s">
        <v>1934</v>
      </c>
      <c r="G438" s="135" t="s">
        <v>175</v>
      </c>
      <c r="H438" s="136">
        <v>100</v>
      </c>
      <c r="I438" s="137"/>
      <c r="J438" s="138">
        <f>ROUND(I438*H438,2)</f>
        <v>0</v>
      </c>
      <c r="K438" s="134" t="s">
        <v>143</v>
      </c>
      <c r="L438" s="32"/>
      <c r="M438" s="139" t="s">
        <v>1</v>
      </c>
      <c r="N438" s="140" t="s">
        <v>43</v>
      </c>
      <c r="P438" s="141">
        <f>O438*H438</f>
        <v>0</v>
      </c>
      <c r="Q438" s="141">
        <v>0</v>
      </c>
      <c r="R438" s="141">
        <f>Q438*H438</f>
        <v>0</v>
      </c>
      <c r="S438" s="141">
        <v>0</v>
      </c>
      <c r="T438" s="142">
        <f>S438*H438</f>
        <v>0</v>
      </c>
      <c r="AR438" s="143" t="s">
        <v>283</v>
      </c>
      <c r="AT438" s="143" t="s">
        <v>139</v>
      </c>
      <c r="AU438" s="143" t="s">
        <v>145</v>
      </c>
      <c r="AY438" s="17" t="s">
        <v>136</v>
      </c>
      <c r="BE438" s="144">
        <f>IF(N438="základní",J438,0)</f>
        <v>0</v>
      </c>
      <c r="BF438" s="144">
        <f>IF(N438="snížená",J438,0)</f>
        <v>0</v>
      </c>
      <c r="BG438" s="144">
        <f>IF(N438="zákl. přenesená",J438,0)</f>
        <v>0</v>
      </c>
      <c r="BH438" s="144">
        <f>IF(N438="sníž. přenesená",J438,0)</f>
        <v>0</v>
      </c>
      <c r="BI438" s="144">
        <f>IF(N438="nulová",J438,0)</f>
        <v>0</v>
      </c>
      <c r="BJ438" s="17" t="s">
        <v>145</v>
      </c>
      <c r="BK438" s="144">
        <f>ROUND(I438*H438,2)</f>
        <v>0</v>
      </c>
      <c r="BL438" s="17" t="s">
        <v>283</v>
      </c>
      <c r="BM438" s="143" t="s">
        <v>1935</v>
      </c>
    </row>
    <row r="439" spans="2:65" s="12" customFormat="1" ht="11.25">
      <c r="B439" s="145"/>
      <c r="D439" s="146" t="s">
        <v>147</v>
      </c>
      <c r="E439" s="147" t="s">
        <v>1</v>
      </c>
      <c r="F439" s="148" t="s">
        <v>1936</v>
      </c>
      <c r="H439" s="149">
        <v>100</v>
      </c>
      <c r="I439" s="150"/>
      <c r="L439" s="145"/>
      <c r="M439" s="151"/>
      <c r="T439" s="152"/>
      <c r="AT439" s="147" t="s">
        <v>147</v>
      </c>
      <c r="AU439" s="147" t="s">
        <v>145</v>
      </c>
      <c r="AV439" s="12" t="s">
        <v>145</v>
      </c>
      <c r="AW439" s="12" t="s">
        <v>33</v>
      </c>
      <c r="AX439" s="12" t="s">
        <v>85</v>
      </c>
      <c r="AY439" s="147" t="s">
        <v>136</v>
      </c>
    </row>
    <row r="440" spans="2:65" s="1" customFormat="1" ht="24.2" customHeight="1">
      <c r="B440" s="32"/>
      <c r="C440" s="132" t="s">
        <v>703</v>
      </c>
      <c r="D440" s="132" t="s">
        <v>139</v>
      </c>
      <c r="E440" s="133" t="s">
        <v>1937</v>
      </c>
      <c r="F440" s="134" t="s">
        <v>1938</v>
      </c>
      <c r="G440" s="135" t="s">
        <v>515</v>
      </c>
      <c r="H440" s="136">
        <v>28</v>
      </c>
      <c r="I440" s="137"/>
      <c r="J440" s="138">
        <f>ROUND(I440*H440,2)</f>
        <v>0</v>
      </c>
      <c r="K440" s="134" t="s">
        <v>143</v>
      </c>
      <c r="L440" s="32"/>
      <c r="M440" s="139" t="s">
        <v>1</v>
      </c>
      <c r="N440" s="140" t="s">
        <v>43</v>
      </c>
      <c r="P440" s="141">
        <f>O440*H440</f>
        <v>0</v>
      </c>
      <c r="Q440" s="141">
        <v>1.0000000000000001E-5</v>
      </c>
      <c r="R440" s="141">
        <f>Q440*H440</f>
        <v>2.8000000000000003E-4</v>
      </c>
      <c r="S440" s="141">
        <v>7.5000000000000002E-4</v>
      </c>
      <c r="T440" s="142">
        <f>S440*H440</f>
        <v>2.1000000000000001E-2</v>
      </c>
      <c r="AR440" s="143" t="s">
        <v>283</v>
      </c>
      <c r="AT440" s="143" t="s">
        <v>139</v>
      </c>
      <c r="AU440" s="143" t="s">
        <v>145</v>
      </c>
      <c r="AY440" s="17" t="s">
        <v>136</v>
      </c>
      <c r="BE440" s="144">
        <f>IF(N440="základní",J440,0)</f>
        <v>0</v>
      </c>
      <c r="BF440" s="144">
        <f>IF(N440="snížená",J440,0)</f>
        <v>0</v>
      </c>
      <c r="BG440" s="144">
        <f>IF(N440="zákl. přenesená",J440,0)</f>
        <v>0</v>
      </c>
      <c r="BH440" s="144">
        <f>IF(N440="sníž. přenesená",J440,0)</f>
        <v>0</v>
      </c>
      <c r="BI440" s="144">
        <f>IF(N440="nulová",J440,0)</f>
        <v>0</v>
      </c>
      <c r="BJ440" s="17" t="s">
        <v>145</v>
      </c>
      <c r="BK440" s="144">
        <f>ROUND(I440*H440,2)</f>
        <v>0</v>
      </c>
      <c r="BL440" s="17" t="s">
        <v>283</v>
      </c>
      <c r="BM440" s="143" t="s">
        <v>1939</v>
      </c>
    </row>
    <row r="441" spans="2:65" s="12" customFormat="1" ht="11.25">
      <c r="B441" s="145"/>
      <c r="D441" s="146" t="s">
        <v>147</v>
      </c>
      <c r="E441" s="147" t="s">
        <v>1</v>
      </c>
      <c r="F441" s="148" t="s">
        <v>1940</v>
      </c>
      <c r="H441" s="149">
        <v>4</v>
      </c>
      <c r="I441" s="150"/>
      <c r="L441" s="145"/>
      <c r="M441" s="151"/>
      <c r="T441" s="152"/>
      <c r="AT441" s="147" t="s">
        <v>147</v>
      </c>
      <c r="AU441" s="147" t="s">
        <v>145</v>
      </c>
      <c r="AV441" s="12" t="s">
        <v>145</v>
      </c>
      <c r="AW441" s="12" t="s">
        <v>33</v>
      </c>
      <c r="AX441" s="12" t="s">
        <v>77</v>
      </c>
      <c r="AY441" s="147" t="s">
        <v>136</v>
      </c>
    </row>
    <row r="442" spans="2:65" s="12" customFormat="1" ht="11.25">
      <c r="B442" s="145"/>
      <c r="D442" s="146" t="s">
        <v>147</v>
      </c>
      <c r="E442" s="147" t="s">
        <v>1</v>
      </c>
      <c r="F442" s="148" t="s">
        <v>1941</v>
      </c>
      <c r="H442" s="149">
        <v>4</v>
      </c>
      <c r="I442" s="150"/>
      <c r="L442" s="145"/>
      <c r="M442" s="151"/>
      <c r="T442" s="152"/>
      <c r="AT442" s="147" t="s">
        <v>147</v>
      </c>
      <c r="AU442" s="147" t="s">
        <v>145</v>
      </c>
      <c r="AV442" s="12" t="s">
        <v>145</v>
      </c>
      <c r="AW442" s="12" t="s">
        <v>33</v>
      </c>
      <c r="AX442" s="12" t="s">
        <v>77</v>
      </c>
      <c r="AY442" s="147" t="s">
        <v>136</v>
      </c>
    </row>
    <row r="443" spans="2:65" s="12" customFormat="1" ht="11.25">
      <c r="B443" s="145"/>
      <c r="D443" s="146" t="s">
        <v>147</v>
      </c>
      <c r="E443" s="147" t="s">
        <v>1</v>
      </c>
      <c r="F443" s="148" t="s">
        <v>1942</v>
      </c>
      <c r="H443" s="149">
        <v>4</v>
      </c>
      <c r="I443" s="150"/>
      <c r="L443" s="145"/>
      <c r="M443" s="151"/>
      <c r="T443" s="152"/>
      <c r="AT443" s="147" t="s">
        <v>147</v>
      </c>
      <c r="AU443" s="147" t="s">
        <v>145</v>
      </c>
      <c r="AV443" s="12" t="s">
        <v>145</v>
      </c>
      <c r="AW443" s="12" t="s">
        <v>33</v>
      </c>
      <c r="AX443" s="12" t="s">
        <v>77</v>
      </c>
      <c r="AY443" s="147" t="s">
        <v>136</v>
      </c>
    </row>
    <row r="444" spans="2:65" s="12" customFormat="1" ht="11.25">
      <c r="B444" s="145"/>
      <c r="D444" s="146" t="s">
        <v>147</v>
      </c>
      <c r="E444" s="147" t="s">
        <v>1</v>
      </c>
      <c r="F444" s="148" t="s">
        <v>1943</v>
      </c>
      <c r="H444" s="149">
        <v>4</v>
      </c>
      <c r="I444" s="150"/>
      <c r="L444" s="145"/>
      <c r="M444" s="151"/>
      <c r="T444" s="152"/>
      <c r="AT444" s="147" t="s">
        <v>147</v>
      </c>
      <c r="AU444" s="147" t="s">
        <v>145</v>
      </c>
      <c r="AV444" s="12" t="s">
        <v>145</v>
      </c>
      <c r="AW444" s="12" t="s">
        <v>33</v>
      </c>
      <c r="AX444" s="12" t="s">
        <v>77</v>
      </c>
      <c r="AY444" s="147" t="s">
        <v>136</v>
      </c>
    </row>
    <row r="445" spans="2:65" s="12" customFormat="1" ht="11.25">
      <c r="B445" s="145"/>
      <c r="D445" s="146" t="s">
        <v>147</v>
      </c>
      <c r="E445" s="147" t="s">
        <v>1</v>
      </c>
      <c r="F445" s="148" t="s">
        <v>832</v>
      </c>
      <c r="H445" s="149">
        <v>4</v>
      </c>
      <c r="I445" s="150"/>
      <c r="L445" s="145"/>
      <c r="M445" s="151"/>
      <c r="T445" s="152"/>
      <c r="AT445" s="147" t="s">
        <v>147</v>
      </c>
      <c r="AU445" s="147" t="s">
        <v>145</v>
      </c>
      <c r="AV445" s="12" t="s">
        <v>145</v>
      </c>
      <c r="AW445" s="12" t="s">
        <v>33</v>
      </c>
      <c r="AX445" s="12" t="s">
        <v>77</v>
      </c>
      <c r="AY445" s="147" t="s">
        <v>136</v>
      </c>
    </row>
    <row r="446" spans="2:65" s="12" customFormat="1" ht="11.25">
      <c r="B446" s="145"/>
      <c r="D446" s="146" t="s">
        <v>147</v>
      </c>
      <c r="E446" s="147" t="s">
        <v>1</v>
      </c>
      <c r="F446" s="148" t="s">
        <v>1944</v>
      </c>
      <c r="H446" s="149">
        <v>4</v>
      </c>
      <c r="I446" s="150"/>
      <c r="L446" s="145"/>
      <c r="M446" s="151"/>
      <c r="T446" s="152"/>
      <c r="AT446" s="147" t="s">
        <v>147</v>
      </c>
      <c r="AU446" s="147" t="s">
        <v>145</v>
      </c>
      <c r="AV446" s="12" t="s">
        <v>145</v>
      </c>
      <c r="AW446" s="12" t="s">
        <v>33</v>
      </c>
      <c r="AX446" s="12" t="s">
        <v>77</v>
      </c>
      <c r="AY446" s="147" t="s">
        <v>136</v>
      </c>
    </row>
    <row r="447" spans="2:65" s="12" customFormat="1" ht="11.25">
      <c r="B447" s="145"/>
      <c r="D447" s="146" t="s">
        <v>147</v>
      </c>
      <c r="E447" s="147" t="s">
        <v>1</v>
      </c>
      <c r="F447" s="148" t="s">
        <v>1945</v>
      </c>
      <c r="H447" s="149">
        <v>4</v>
      </c>
      <c r="I447" s="150"/>
      <c r="L447" s="145"/>
      <c r="M447" s="151"/>
      <c r="T447" s="152"/>
      <c r="AT447" s="147" t="s">
        <v>147</v>
      </c>
      <c r="AU447" s="147" t="s">
        <v>145</v>
      </c>
      <c r="AV447" s="12" t="s">
        <v>145</v>
      </c>
      <c r="AW447" s="12" t="s">
        <v>33</v>
      </c>
      <c r="AX447" s="12" t="s">
        <v>77</v>
      </c>
      <c r="AY447" s="147" t="s">
        <v>136</v>
      </c>
    </row>
    <row r="448" spans="2:65" s="13" customFormat="1" ht="11.25">
      <c r="B448" s="153"/>
      <c r="D448" s="146" t="s">
        <v>147</v>
      </c>
      <c r="E448" s="154" t="s">
        <v>1</v>
      </c>
      <c r="F448" s="155" t="s">
        <v>150</v>
      </c>
      <c r="H448" s="156">
        <v>28</v>
      </c>
      <c r="I448" s="157"/>
      <c r="L448" s="153"/>
      <c r="M448" s="158"/>
      <c r="T448" s="159"/>
      <c r="AT448" s="154" t="s">
        <v>147</v>
      </c>
      <c r="AU448" s="154" t="s">
        <v>145</v>
      </c>
      <c r="AV448" s="13" t="s">
        <v>144</v>
      </c>
      <c r="AW448" s="13" t="s">
        <v>33</v>
      </c>
      <c r="AX448" s="13" t="s">
        <v>85</v>
      </c>
      <c r="AY448" s="154" t="s">
        <v>136</v>
      </c>
    </row>
    <row r="449" spans="2:65" s="1" customFormat="1" ht="16.5" customHeight="1">
      <c r="B449" s="32"/>
      <c r="C449" s="132" t="s">
        <v>707</v>
      </c>
      <c r="D449" s="132" t="s">
        <v>139</v>
      </c>
      <c r="E449" s="133" t="s">
        <v>1946</v>
      </c>
      <c r="F449" s="134" t="s">
        <v>1947</v>
      </c>
      <c r="G449" s="135" t="s">
        <v>175</v>
      </c>
      <c r="H449" s="136">
        <v>100</v>
      </c>
      <c r="I449" s="137"/>
      <c r="J449" s="138">
        <f>ROUND(I449*H449,2)</f>
        <v>0</v>
      </c>
      <c r="K449" s="134" t="s">
        <v>143</v>
      </c>
      <c r="L449" s="32"/>
      <c r="M449" s="139" t="s">
        <v>1</v>
      </c>
      <c r="N449" s="140" t="s">
        <v>43</v>
      </c>
      <c r="P449" s="141">
        <f>O449*H449</f>
        <v>0</v>
      </c>
      <c r="Q449" s="141">
        <v>0</v>
      </c>
      <c r="R449" s="141">
        <f>Q449*H449</f>
        <v>0</v>
      </c>
      <c r="S449" s="141">
        <v>0</v>
      </c>
      <c r="T449" s="142">
        <f>S449*H449</f>
        <v>0</v>
      </c>
      <c r="AR449" s="143" t="s">
        <v>283</v>
      </c>
      <c r="AT449" s="143" t="s">
        <v>139</v>
      </c>
      <c r="AU449" s="143" t="s">
        <v>145</v>
      </c>
      <c r="AY449" s="17" t="s">
        <v>136</v>
      </c>
      <c r="BE449" s="144">
        <f>IF(N449="základní",J449,0)</f>
        <v>0</v>
      </c>
      <c r="BF449" s="144">
        <f>IF(N449="snížená",J449,0)</f>
        <v>0</v>
      </c>
      <c r="BG449" s="144">
        <f>IF(N449="zákl. přenesená",J449,0)</f>
        <v>0</v>
      </c>
      <c r="BH449" s="144">
        <f>IF(N449="sníž. přenesená",J449,0)</f>
        <v>0</v>
      </c>
      <c r="BI449" s="144">
        <f>IF(N449="nulová",J449,0)</f>
        <v>0</v>
      </c>
      <c r="BJ449" s="17" t="s">
        <v>145</v>
      </c>
      <c r="BK449" s="144">
        <f>ROUND(I449*H449,2)</f>
        <v>0</v>
      </c>
      <c r="BL449" s="17" t="s">
        <v>283</v>
      </c>
      <c r="BM449" s="143" t="s">
        <v>1948</v>
      </c>
    </row>
    <row r="450" spans="2:65" s="12" customFormat="1" ht="11.25">
      <c r="B450" s="145"/>
      <c r="D450" s="146" t="s">
        <v>147</v>
      </c>
      <c r="E450" s="147" t="s">
        <v>1</v>
      </c>
      <c r="F450" s="148" t="s">
        <v>1936</v>
      </c>
      <c r="H450" s="149">
        <v>100</v>
      </c>
      <c r="I450" s="150"/>
      <c r="L450" s="145"/>
      <c r="M450" s="151"/>
      <c r="T450" s="152"/>
      <c r="AT450" s="147" t="s">
        <v>147</v>
      </c>
      <c r="AU450" s="147" t="s">
        <v>145</v>
      </c>
      <c r="AV450" s="12" t="s">
        <v>145</v>
      </c>
      <c r="AW450" s="12" t="s">
        <v>33</v>
      </c>
      <c r="AX450" s="12" t="s">
        <v>85</v>
      </c>
      <c r="AY450" s="147" t="s">
        <v>136</v>
      </c>
    </row>
    <row r="451" spans="2:65" s="1" customFormat="1" ht="24.2" customHeight="1">
      <c r="B451" s="32"/>
      <c r="C451" s="132" t="s">
        <v>712</v>
      </c>
      <c r="D451" s="132" t="s">
        <v>139</v>
      </c>
      <c r="E451" s="133" t="s">
        <v>1949</v>
      </c>
      <c r="F451" s="134" t="s">
        <v>1950</v>
      </c>
      <c r="G451" s="135" t="s">
        <v>142</v>
      </c>
      <c r="H451" s="136">
        <v>0.16400000000000001</v>
      </c>
      <c r="I451" s="137"/>
      <c r="J451" s="138">
        <f>ROUND(I451*H451,2)</f>
        <v>0</v>
      </c>
      <c r="K451" s="134" t="s">
        <v>143</v>
      </c>
      <c r="L451" s="32"/>
      <c r="M451" s="139" t="s">
        <v>1</v>
      </c>
      <c r="N451" s="140" t="s">
        <v>43</v>
      </c>
      <c r="P451" s="141">
        <f>O451*H451</f>
        <v>0</v>
      </c>
      <c r="Q451" s="141">
        <v>0</v>
      </c>
      <c r="R451" s="141">
        <f>Q451*H451</f>
        <v>0</v>
      </c>
      <c r="S451" s="141">
        <v>0</v>
      </c>
      <c r="T451" s="142">
        <f>S451*H451</f>
        <v>0</v>
      </c>
      <c r="AR451" s="143" t="s">
        <v>283</v>
      </c>
      <c r="AT451" s="143" t="s">
        <v>139</v>
      </c>
      <c r="AU451" s="143" t="s">
        <v>145</v>
      </c>
      <c r="AY451" s="17" t="s">
        <v>136</v>
      </c>
      <c r="BE451" s="144">
        <f>IF(N451="základní",J451,0)</f>
        <v>0</v>
      </c>
      <c r="BF451" s="144">
        <f>IF(N451="snížená",J451,0)</f>
        <v>0</v>
      </c>
      <c r="BG451" s="144">
        <f>IF(N451="zákl. přenesená",J451,0)</f>
        <v>0</v>
      </c>
      <c r="BH451" s="144">
        <f>IF(N451="sníž. přenesená",J451,0)</f>
        <v>0</v>
      </c>
      <c r="BI451" s="144">
        <f>IF(N451="nulová",J451,0)</f>
        <v>0</v>
      </c>
      <c r="BJ451" s="17" t="s">
        <v>145</v>
      </c>
      <c r="BK451" s="144">
        <f>ROUND(I451*H451,2)</f>
        <v>0</v>
      </c>
      <c r="BL451" s="17" t="s">
        <v>283</v>
      </c>
      <c r="BM451" s="143" t="s">
        <v>1951</v>
      </c>
    </row>
    <row r="452" spans="2:65" s="11" customFormat="1" ht="22.9" customHeight="1">
      <c r="B452" s="120"/>
      <c r="D452" s="121" t="s">
        <v>76</v>
      </c>
      <c r="E452" s="130" t="s">
        <v>1952</v>
      </c>
      <c r="F452" s="130" t="s">
        <v>1953</v>
      </c>
      <c r="I452" s="123"/>
      <c r="J452" s="131">
        <f>BK452</f>
        <v>0</v>
      </c>
      <c r="L452" s="120"/>
      <c r="M452" s="125"/>
      <c r="P452" s="126">
        <f>SUM(P453:P509)</f>
        <v>0</v>
      </c>
      <c r="R452" s="126">
        <f>SUM(R453:R509)</f>
        <v>2.5130000000000003E-2</v>
      </c>
      <c r="T452" s="127">
        <f>SUM(T453:T509)</f>
        <v>2.9299999999999999E-3</v>
      </c>
      <c r="AR452" s="121" t="s">
        <v>145</v>
      </c>
      <c r="AT452" s="128" t="s">
        <v>76</v>
      </c>
      <c r="AU452" s="128" t="s">
        <v>85</v>
      </c>
      <c r="AY452" s="121" t="s">
        <v>136</v>
      </c>
      <c r="BK452" s="129">
        <f>SUM(BK453:BK509)</f>
        <v>0</v>
      </c>
    </row>
    <row r="453" spans="2:65" s="1" customFormat="1" ht="16.5" customHeight="1">
      <c r="B453" s="32"/>
      <c r="C453" s="132" t="s">
        <v>716</v>
      </c>
      <c r="D453" s="132" t="s">
        <v>139</v>
      </c>
      <c r="E453" s="133" t="s">
        <v>1954</v>
      </c>
      <c r="F453" s="134" t="s">
        <v>1955</v>
      </c>
      <c r="G453" s="135" t="s">
        <v>515</v>
      </c>
      <c r="H453" s="136">
        <v>8</v>
      </c>
      <c r="I453" s="137"/>
      <c r="J453" s="138">
        <f>ROUND(I453*H453,2)</f>
        <v>0</v>
      </c>
      <c r="K453" s="134" t="s">
        <v>143</v>
      </c>
      <c r="L453" s="32"/>
      <c r="M453" s="139" t="s">
        <v>1</v>
      </c>
      <c r="N453" s="140" t="s">
        <v>43</v>
      </c>
      <c r="P453" s="141">
        <f>O453*H453</f>
        <v>0</v>
      </c>
      <c r="Q453" s="141">
        <v>0</v>
      </c>
      <c r="R453" s="141">
        <f>Q453*H453</f>
        <v>0</v>
      </c>
      <c r="S453" s="141">
        <v>9.0000000000000006E-5</v>
      </c>
      <c r="T453" s="142">
        <f>S453*H453</f>
        <v>7.2000000000000005E-4</v>
      </c>
      <c r="AR453" s="143" t="s">
        <v>283</v>
      </c>
      <c r="AT453" s="143" t="s">
        <v>139</v>
      </c>
      <c r="AU453" s="143" t="s">
        <v>145</v>
      </c>
      <c r="AY453" s="17" t="s">
        <v>136</v>
      </c>
      <c r="BE453" s="144">
        <f>IF(N453="základní",J453,0)</f>
        <v>0</v>
      </c>
      <c r="BF453" s="144">
        <f>IF(N453="snížená",J453,0)</f>
        <v>0</v>
      </c>
      <c r="BG453" s="144">
        <f>IF(N453="zákl. přenesená",J453,0)</f>
        <v>0</v>
      </c>
      <c r="BH453" s="144">
        <f>IF(N453="sníž. přenesená",J453,0)</f>
        <v>0</v>
      </c>
      <c r="BI453" s="144">
        <f>IF(N453="nulová",J453,0)</f>
        <v>0</v>
      </c>
      <c r="BJ453" s="17" t="s">
        <v>145</v>
      </c>
      <c r="BK453" s="144">
        <f>ROUND(I453*H453,2)</f>
        <v>0</v>
      </c>
      <c r="BL453" s="17" t="s">
        <v>283</v>
      </c>
      <c r="BM453" s="143" t="s">
        <v>1956</v>
      </c>
    </row>
    <row r="454" spans="2:65" s="12" customFormat="1" ht="11.25">
      <c r="B454" s="145"/>
      <c r="D454" s="146" t="s">
        <v>147</v>
      </c>
      <c r="E454" s="147" t="s">
        <v>1</v>
      </c>
      <c r="F454" s="148" t="s">
        <v>1041</v>
      </c>
      <c r="H454" s="149">
        <v>1</v>
      </c>
      <c r="I454" s="150"/>
      <c r="L454" s="145"/>
      <c r="M454" s="151"/>
      <c r="T454" s="152"/>
      <c r="AT454" s="147" t="s">
        <v>147</v>
      </c>
      <c r="AU454" s="147" t="s">
        <v>145</v>
      </c>
      <c r="AV454" s="12" t="s">
        <v>145</v>
      </c>
      <c r="AW454" s="12" t="s">
        <v>33</v>
      </c>
      <c r="AX454" s="12" t="s">
        <v>77</v>
      </c>
      <c r="AY454" s="147" t="s">
        <v>136</v>
      </c>
    </row>
    <row r="455" spans="2:65" s="12" customFormat="1" ht="11.25">
      <c r="B455" s="145"/>
      <c r="D455" s="146" t="s">
        <v>147</v>
      </c>
      <c r="E455" s="147" t="s">
        <v>1</v>
      </c>
      <c r="F455" s="148" t="s">
        <v>1043</v>
      </c>
      <c r="H455" s="149">
        <v>1</v>
      </c>
      <c r="I455" s="150"/>
      <c r="L455" s="145"/>
      <c r="M455" s="151"/>
      <c r="T455" s="152"/>
      <c r="AT455" s="147" t="s">
        <v>147</v>
      </c>
      <c r="AU455" s="147" t="s">
        <v>145</v>
      </c>
      <c r="AV455" s="12" t="s">
        <v>145</v>
      </c>
      <c r="AW455" s="12" t="s">
        <v>33</v>
      </c>
      <c r="AX455" s="12" t="s">
        <v>77</v>
      </c>
      <c r="AY455" s="147" t="s">
        <v>136</v>
      </c>
    </row>
    <row r="456" spans="2:65" s="12" customFormat="1" ht="11.25">
      <c r="B456" s="145"/>
      <c r="D456" s="146" t="s">
        <v>147</v>
      </c>
      <c r="E456" s="147" t="s">
        <v>1</v>
      </c>
      <c r="F456" s="148" t="s">
        <v>1739</v>
      </c>
      <c r="H456" s="149">
        <v>1</v>
      </c>
      <c r="I456" s="150"/>
      <c r="L456" s="145"/>
      <c r="M456" s="151"/>
      <c r="T456" s="152"/>
      <c r="AT456" s="147" t="s">
        <v>147</v>
      </c>
      <c r="AU456" s="147" t="s">
        <v>145</v>
      </c>
      <c r="AV456" s="12" t="s">
        <v>145</v>
      </c>
      <c r="AW456" s="12" t="s">
        <v>33</v>
      </c>
      <c r="AX456" s="12" t="s">
        <v>77</v>
      </c>
      <c r="AY456" s="147" t="s">
        <v>136</v>
      </c>
    </row>
    <row r="457" spans="2:65" s="12" customFormat="1" ht="11.25">
      <c r="B457" s="145"/>
      <c r="D457" s="146" t="s">
        <v>147</v>
      </c>
      <c r="E457" s="147" t="s">
        <v>1</v>
      </c>
      <c r="F457" s="148" t="s">
        <v>905</v>
      </c>
      <c r="H457" s="149">
        <v>1</v>
      </c>
      <c r="I457" s="150"/>
      <c r="L457" s="145"/>
      <c r="M457" s="151"/>
      <c r="T457" s="152"/>
      <c r="AT457" s="147" t="s">
        <v>147</v>
      </c>
      <c r="AU457" s="147" t="s">
        <v>145</v>
      </c>
      <c r="AV457" s="12" t="s">
        <v>145</v>
      </c>
      <c r="AW457" s="12" t="s">
        <v>33</v>
      </c>
      <c r="AX457" s="12" t="s">
        <v>77</v>
      </c>
      <c r="AY457" s="147" t="s">
        <v>136</v>
      </c>
    </row>
    <row r="458" spans="2:65" s="12" customFormat="1" ht="11.25">
      <c r="B458" s="145"/>
      <c r="D458" s="146" t="s">
        <v>147</v>
      </c>
      <c r="E458" s="147" t="s">
        <v>1</v>
      </c>
      <c r="F458" s="148" t="s">
        <v>1044</v>
      </c>
      <c r="H458" s="149">
        <v>1</v>
      </c>
      <c r="I458" s="150"/>
      <c r="L458" s="145"/>
      <c r="M458" s="151"/>
      <c r="T458" s="152"/>
      <c r="AT458" s="147" t="s">
        <v>147</v>
      </c>
      <c r="AU458" s="147" t="s">
        <v>145</v>
      </c>
      <c r="AV458" s="12" t="s">
        <v>145</v>
      </c>
      <c r="AW458" s="12" t="s">
        <v>33</v>
      </c>
      <c r="AX458" s="12" t="s">
        <v>77</v>
      </c>
      <c r="AY458" s="147" t="s">
        <v>136</v>
      </c>
    </row>
    <row r="459" spans="2:65" s="12" customFormat="1" ht="11.25">
      <c r="B459" s="145"/>
      <c r="D459" s="146" t="s">
        <v>147</v>
      </c>
      <c r="E459" s="147" t="s">
        <v>1</v>
      </c>
      <c r="F459" s="148" t="s">
        <v>1045</v>
      </c>
      <c r="H459" s="149">
        <v>1</v>
      </c>
      <c r="I459" s="150"/>
      <c r="L459" s="145"/>
      <c r="M459" s="151"/>
      <c r="T459" s="152"/>
      <c r="AT459" s="147" t="s">
        <v>147</v>
      </c>
      <c r="AU459" s="147" t="s">
        <v>145</v>
      </c>
      <c r="AV459" s="12" t="s">
        <v>145</v>
      </c>
      <c r="AW459" s="12" t="s">
        <v>33</v>
      </c>
      <c r="AX459" s="12" t="s">
        <v>77</v>
      </c>
      <c r="AY459" s="147" t="s">
        <v>136</v>
      </c>
    </row>
    <row r="460" spans="2:65" s="12" customFormat="1" ht="11.25">
      <c r="B460" s="145"/>
      <c r="D460" s="146" t="s">
        <v>147</v>
      </c>
      <c r="E460" s="147" t="s">
        <v>1</v>
      </c>
      <c r="F460" s="148" t="s">
        <v>1046</v>
      </c>
      <c r="H460" s="149">
        <v>1</v>
      </c>
      <c r="I460" s="150"/>
      <c r="L460" s="145"/>
      <c r="M460" s="151"/>
      <c r="T460" s="152"/>
      <c r="AT460" s="147" t="s">
        <v>147</v>
      </c>
      <c r="AU460" s="147" t="s">
        <v>145</v>
      </c>
      <c r="AV460" s="12" t="s">
        <v>145</v>
      </c>
      <c r="AW460" s="12" t="s">
        <v>33</v>
      </c>
      <c r="AX460" s="12" t="s">
        <v>77</v>
      </c>
      <c r="AY460" s="147" t="s">
        <v>136</v>
      </c>
    </row>
    <row r="461" spans="2:65" s="12" customFormat="1" ht="11.25">
      <c r="B461" s="145"/>
      <c r="D461" s="146" t="s">
        <v>147</v>
      </c>
      <c r="E461" s="147" t="s">
        <v>1</v>
      </c>
      <c r="F461" s="148" t="s">
        <v>517</v>
      </c>
      <c r="H461" s="149">
        <v>1</v>
      </c>
      <c r="I461" s="150"/>
      <c r="L461" s="145"/>
      <c r="M461" s="151"/>
      <c r="T461" s="152"/>
      <c r="AT461" s="147" t="s">
        <v>147</v>
      </c>
      <c r="AU461" s="147" t="s">
        <v>145</v>
      </c>
      <c r="AV461" s="12" t="s">
        <v>145</v>
      </c>
      <c r="AW461" s="12" t="s">
        <v>33</v>
      </c>
      <c r="AX461" s="12" t="s">
        <v>77</v>
      </c>
      <c r="AY461" s="147" t="s">
        <v>136</v>
      </c>
    </row>
    <row r="462" spans="2:65" s="13" customFormat="1" ht="11.25">
      <c r="B462" s="153"/>
      <c r="D462" s="146" t="s">
        <v>147</v>
      </c>
      <c r="E462" s="154" t="s">
        <v>1</v>
      </c>
      <c r="F462" s="155" t="s">
        <v>150</v>
      </c>
      <c r="H462" s="156">
        <v>8</v>
      </c>
      <c r="I462" s="157"/>
      <c r="L462" s="153"/>
      <c r="M462" s="158"/>
      <c r="T462" s="159"/>
      <c r="AT462" s="154" t="s">
        <v>147</v>
      </c>
      <c r="AU462" s="154" t="s">
        <v>145</v>
      </c>
      <c r="AV462" s="13" t="s">
        <v>144</v>
      </c>
      <c r="AW462" s="13" t="s">
        <v>33</v>
      </c>
      <c r="AX462" s="13" t="s">
        <v>85</v>
      </c>
      <c r="AY462" s="154" t="s">
        <v>136</v>
      </c>
    </row>
    <row r="463" spans="2:65" s="1" customFormat="1" ht="16.5" customHeight="1">
      <c r="B463" s="32"/>
      <c r="C463" s="132" t="s">
        <v>724</v>
      </c>
      <c r="D463" s="132" t="s">
        <v>139</v>
      </c>
      <c r="E463" s="133" t="s">
        <v>1957</v>
      </c>
      <c r="F463" s="134" t="s">
        <v>1958</v>
      </c>
      <c r="G463" s="135" t="s">
        <v>515</v>
      </c>
      <c r="H463" s="136">
        <v>8</v>
      </c>
      <c r="I463" s="137"/>
      <c r="J463" s="138">
        <f>ROUND(I463*H463,2)</f>
        <v>0</v>
      </c>
      <c r="K463" s="134" t="s">
        <v>143</v>
      </c>
      <c r="L463" s="32"/>
      <c r="M463" s="139" t="s">
        <v>1</v>
      </c>
      <c r="N463" s="140" t="s">
        <v>43</v>
      </c>
      <c r="P463" s="141">
        <f>O463*H463</f>
        <v>0</v>
      </c>
      <c r="Q463" s="141">
        <v>0</v>
      </c>
      <c r="R463" s="141">
        <f>Q463*H463</f>
        <v>0</v>
      </c>
      <c r="S463" s="141">
        <v>0</v>
      </c>
      <c r="T463" s="142">
        <f>S463*H463</f>
        <v>0</v>
      </c>
      <c r="AR463" s="143" t="s">
        <v>283</v>
      </c>
      <c r="AT463" s="143" t="s">
        <v>139</v>
      </c>
      <c r="AU463" s="143" t="s">
        <v>145</v>
      </c>
      <c r="AY463" s="17" t="s">
        <v>136</v>
      </c>
      <c r="BE463" s="144">
        <f>IF(N463="základní",J463,0)</f>
        <v>0</v>
      </c>
      <c r="BF463" s="144">
        <f>IF(N463="snížená",J463,0)</f>
        <v>0</v>
      </c>
      <c r="BG463" s="144">
        <f>IF(N463="zákl. přenesená",J463,0)</f>
        <v>0</v>
      </c>
      <c r="BH463" s="144">
        <f>IF(N463="sníž. přenesená",J463,0)</f>
        <v>0</v>
      </c>
      <c r="BI463" s="144">
        <f>IF(N463="nulová",J463,0)</f>
        <v>0</v>
      </c>
      <c r="BJ463" s="17" t="s">
        <v>145</v>
      </c>
      <c r="BK463" s="144">
        <f>ROUND(I463*H463,2)</f>
        <v>0</v>
      </c>
      <c r="BL463" s="17" t="s">
        <v>283</v>
      </c>
      <c r="BM463" s="143" t="s">
        <v>1959</v>
      </c>
    </row>
    <row r="464" spans="2:65" s="14" customFormat="1" ht="11.25">
      <c r="B464" s="170"/>
      <c r="D464" s="146" t="s">
        <v>147</v>
      </c>
      <c r="E464" s="171" t="s">
        <v>1</v>
      </c>
      <c r="F464" s="172" t="s">
        <v>1960</v>
      </c>
      <c r="H464" s="171" t="s">
        <v>1</v>
      </c>
      <c r="I464" s="173"/>
      <c r="L464" s="170"/>
      <c r="M464" s="174"/>
      <c r="T464" s="175"/>
      <c r="AT464" s="171" t="s">
        <v>147</v>
      </c>
      <c r="AU464" s="171" t="s">
        <v>145</v>
      </c>
      <c r="AV464" s="14" t="s">
        <v>85</v>
      </c>
      <c r="AW464" s="14" t="s">
        <v>33</v>
      </c>
      <c r="AX464" s="14" t="s">
        <v>77</v>
      </c>
      <c r="AY464" s="171" t="s">
        <v>136</v>
      </c>
    </row>
    <row r="465" spans="2:65" s="12" customFormat="1" ht="11.25">
      <c r="B465" s="145"/>
      <c r="D465" s="146" t="s">
        <v>147</v>
      </c>
      <c r="E465" s="147" t="s">
        <v>1</v>
      </c>
      <c r="F465" s="148" t="s">
        <v>1041</v>
      </c>
      <c r="H465" s="149">
        <v>1</v>
      </c>
      <c r="I465" s="150"/>
      <c r="L465" s="145"/>
      <c r="M465" s="151"/>
      <c r="T465" s="152"/>
      <c r="AT465" s="147" t="s">
        <v>147</v>
      </c>
      <c r="AU465" s="147" t="s">
        <v>145</v>
      </c>
      <c r="AV465" s="12" t="s">
        <v>145</v>
      </c>
      <c r="AW465" s="12" t="s">
        <v>33</v>
      </c>
      <c r="AX465" s="12" t="s">
        <v>77</v>
      </c>
      <c r="AY465" s="147" t="s">
        <v>136</v>
      </c>
    </row>
    <row r="466" spans="2:65" s="12" customFormat="1" ht="11.25">
      <c r="B466" s="145"/>
      <c r="D466" s="146" t="s">
        <v>147</v>
      </c>
      <c r="E466" s="147" t="s">
        <v>1</v>
      </c>
      <c r="F466" s="148" t="s">
        <v>1043</v>
      </c>
      <c r="H466" s="149">
        <v>1</v>
      </c>
      <c r="I466" s="150"/>
      <c r="L466" s="145"/>
      <c r="M466" s="151"/>
      <c r="T466" s="152"/>
      <c r="AT466" s="147" t="s">
        <v>147</v>
      </c>
      <c r="AU466" s="147" t="s">
        <v>145</v>
      </c>
      <c r="AV466" s="12" t="s">
        <v>145</v>
      </c>
      <c r="AW466" s="12" t="s">
        <v>33</v>
      </c>
      <c r="AX466" s="12" t="s">
        <v>77</v>
      </c>
      <c r="AY466" s="147" t="s">
        <v>136</v>
      </c>
    </row>
    <row r="467" spans="2:65" s="12" customFormat="1" ht="11.25">
      <c r="B467" s="145"/>
      <c r="D467" s="146" t="s">
        <v>147</v>
      </c>
      <c r="E467" s="147" t="s">
        <v>1</v>
      </c>
      <c r="F467" s="148" t="s">
        <v>1739</v>
      </c>
      <c r="H467" s="149">
        <v>1</v>
      </c>
      <c r="I467" s="150"/>
      <c r="L467" s="145"/>
      <c r="M467" s="151"/>
      <c r="T467" s="152"/>
      <c r="AT467" s="147" t="s">
        <v>147</v>
      </c>
      <c r="AU467" s="147" t="s">
        <v>145</v>
      </c>
      <c r="AV467" s="12" t="s">
        <v>145</v>
      </c>
      <c r="AW467" s="12" t="s">
        <v>33</v>
      </c>
      <c r="AX467" s="12" t="s">
        <v>77</v>
      </c>
      <c r="AY467" s="147" t="s">
        <v>136</v>
      </c>
    </row>
    <row r="468" spans="2:65" s="12" customFormat="1" ht="11.25">
      <c r="B468" s="145"/>
      <c r="D468" s="146" t="s">
        <v>147</v>
      </c>
      <c r="E468" s="147" t="s">
        <v>1</v>
      </c>
      <c r="F468" s="148" t="s">
        <v>905</v>
      </c>
      <c r="H468" s="149">
        <v>1</v>
      </c>
      <c r="I468" s="150"/>
      <c r="L468" s="145"/>
      <c r="M468" s="151"/>
      <c r="T468" s="152"/>
      <c r="AT468" s="147" t="s">
        <v>147</v>
      </c>
      <c r="AU468" s="147" t="s">
        <v>145</v>
      </c>
      <c r="AV468" s="12" t="s">
        <v>145</v>
      </c>
      <c r="AW468" s="12" t="s">
        <v>33</v>
      </c>
      <c r="AX468" s="12" t="s">
        <v>77</v>
      </c>
      <c r="AY468" s="147" t="s">
        <v>136</v>
      </c>
    </row>
    <row r="469" spans="2:65" s="12" customFormat="1" ht="11.25">
      <c r="B469" s="145"/>
      <c r="D469" s="146" t="s">
        <v>147</v>
      </c>
      <c r="E469" s="147" t="s">
        <v>1</v>
      </c>
      <c r="F469" s="148" t="s">
        <v>1044</v>
      </c>
      <c r="H469" s="149">
        <v>1</v>
      </c>
      <c r="I469" s="150"/>
      <c r="L469" s="145"/>
      <c r="M469" s="151"/>
      <c r="T469" s="152"/>
      <c r="AT469" s="147" t="s">
        <v>147</v>
      </c>
      <c r="AU469" s="147" t="s">
        <v>145</v>
      </c>
      <c r="AV469" s="12" t="s">
        <v>145</v>
      </c>
      <c r="AW469" s="12" t="s">
        <v>33</v>
      </c>
      <c r="AX469" s="12" t="s">
        <v>77</v>
      </c>
      <c r="AY469" s="147" t="s">
        <v>136</v>
      </c>
    </row>
    <row r="470" spans="2:65" s="12" customFormat="1" ht="11.25">
      <c r="B470" s="145"/>
      <c r="D470" s="146" t="s">
        <v>147</v>
      </c>
      <c r="E470" s="147" t="s">
        <v>1</v>
      </c>
      <c r="F470" s="148" t="s">
        <v>1045</v>
      </c>
      <c r="H470" s="149">
        <v>1</v>
      </c>
      <c r="I470" s="150"/>
      <c r="L470" s="145"/>
      <c r="M470" s="151"/>
      <c r="T470" s="152"/>
      <c r="AT470" s="147" t="s">
        <v>147</v>
      </c>
      <c r="AU470" s="147" t="s">
        <v>145</v>
      </c>
      <c r="AV470" s="12" t="s">
        <v>145</v>
      </c>
      <c r="AW470" s="12" t="s">
        <v>33</v>
      </c>
      <c r="AX470" s="12" t="s">
        <v>77</v>
      </c>
      <c r="AY470" s="147" t="s">
        <v>136</v>
      </c>
    </row>
    <row r="471" spans="2:65" s="12" customFormat="1" ht="11.25">
      <c r="B471" s="145"/>
      <c r="D471" s="146" t="s">
        <v>147</v>
      </c>
      <c r="E471" s="147" t="s">
        <v>1</v>
      </c>
      <c r="F471" s="148" t="s">
        <v>1046</v>
      </c>
      <c r="H471" s="149">
        <v>1</v>
      </c>
      <c r="I471" s="150"/>
      <c r="L471" s="145"/>
      <c r="M471" s="151"/>
      <c r="T471" s="152"/>
      <c r="AT471" s="147" t="s">
        <v>147</v>
      </c>
      <c r="AU471" s="147" t="s">
        <v>145</v>
      </c>
      <c r="AV471" s="12" t="s">
        <v>145</v>
      </c>
      <c r="AW471" s="12" t="s">
        <v>33</v>
      </c>
      <c r="AX471" s="12" t="s">
        <v>77</v>
      </c>
      <c r="AY471" s="147" t="s">
        <v>136</v>
      </c>
    </row>
    <row r="472" spans="2:65" s="12" customFormat="1" ht="11.25">
      <c r="B472" s="145"/>
      <c r="D472" s="146" t="s">
        <v>147</v>
      </c>
      <c r="E472" s="147" t="s">
        <v>1</v>
      </c>
      <c r="F472" s="148" t="s">
        <v>517</v>
      </c>
      <c r="H472" s="149">
        <v>1</v>
      </c>
      <c r="I472" s="150"/>
      <c r="L472" s="145"/>
      <c r="M472" s="151"/>
      <c r="T472" s="152"/>
      <c r="AT472" s="147" t="s">
        <v>147</v>
      </c>
      <c r="AU472" s="147" t="s">
        <v>145</v>
      </c>
      <c r="AV472" s="12" t="s">
        <v>145</v>
      </c>
      <c r="AW472" s="12" t="s">
        <v>33</v>
      </c>
      <c r="AX472" s="12" t="s">
        <v>77</v>
      </c>
      <c r="AY472" s="147" t="s">
        <v>136</v>
      </c>
    </row>
    <row r="473" spans="2:65" s="13" customFormat="1" ht="11.25">
      <c r="B473" s="153"/>
      <c r="D473" s="146" t="s">
        <v>147</v>
      </c>
      <c r="E473" s="154" t="s">
        <v>1</v>
      </c>
      <c r="F473" s="155" t="s">
        <v>150</v>
      </c>
      <c r="H473" s="156">
        <v>8</v>
      </c>
      <c r="I473" s="157"/>
      <c r="L473" s="153"/>
      <c r="M473" s="158"/>
      <c r="T473" s="159"/>
      <c r="AT473" s="154" t="s">
        <v>147</v>
      </c>
      <c r="AU473" s="154" t="s">
        <v>145</v>
      </c>
      <c r="AV473" s="13" t="s">
        <v>144</v>
      </c>
      <c r="AW473" s="13" t="s">
        <v>33</v>
      </c>
      <c r="AX473" s="13" t="s">
        <v>85</v>
      </c>
      <c r="AY473" s="154" t="s">
        <v>136</v>
      </c>
    </row>
    <row r="474" spans="2:65" s="1" customFormat="1" ht="16.5" customHeight="1">
      <c r="B474" s="32"/>
      <c r="C474" s="132" t="s">
        <v>728</v>
      </c>
      <c r="D474" s="132" t="s">
        <v>139</v>
      </c>
      <c r="E474" s="133" t="s">
        <v>1961</v>
      </c>
      <c r="F474" s="134" t="s">
        <v>1962</v>
      </c>
      <c r="G474" s="135" t="s">
        <v>515</v>
      </c>
      <c r="H474" s="136">
        <v>17</v>
      </c>
      <c r="I474" s="137"/>
      <c r="J474" s="138">
        <f>ROUND(I474*H474,2)</f>
        <v>0</v>
      </c>
      <c r="K474" s="134" t="s">
        <v>143</v>
      </c>
      <c r="L474" s="32"/>
      <c r="M474" s="139" t="s">
        <v>1</v>
      </c>
      <c r="N474" s="140" t="s">
        <v>43</v>
      </c>
      <c r="P474" s="141">
        <f>O474*H474</f>
        <v>0</v>
      </c>
      <c r="Q474" s="141">
        <v>0</v>
      </c>
      <c r="R474" s="141">
        <f>Q474*H474</f>
        <v>0</v>
      </c>
      <c r="S474" s="141">
        <v>1.2999999999999999E-4</v>
      </c>
      <c r="T474" s="142">
        <f>S474*H474</f>
        <v>2.2099999999999997E-3</v>
      </c>
      <c r="AR474" s="143" t="s">
        <v>283</v>
      </c>
      <c r="AT474" s="143" t="s">
        <v>139</v>
      </c>
      <c r="AU474" s="143" t="s">
        <v>145</v>
      </c>
      <c r="AY474" s="17" t="s">
        <v>136</v>
      </c>
      <c r="BE474" s="144">
        <f>IF(N474="základní",J474,0)</f>
        <v>0</v>
      </c>
      <c r="BF474" s="144">
        <f>IF(N474="snížená",J474,0)</f>
        <v>0</v>
      </c>
      <c r="BG474" s="144">
        <f>IF(N474="zákl. přenesená",J474,0)</f>
        <v>0</v>
      </c>
      <c r="BH474" s="144">
        <f>IF(N474="sníž. přenesená",J474,0)</f>
        <v>0</v>
      </c>
      <c r="BI474" s="144">
        <f>IF(N474="nulová",J474,0)</f>
        <v>0</v>
      </c>
      <c r="BJ474" s="17" t="s">
        <v>145</v>
      </c>
      <c r="BK474" s="144">
        <f>ROUND(I474*H474,2)</f>
        <v>0</v>
      </c>
      <c r="BL474" s="17" t="s">
        <v>283</v>
      </c>
      <c r="BM474" s="143" t="s">
        <v>1963</v>
      </c>
    </row>
    <row r="475" spans="2:65" s="14" customFormat="1" ht="11.25">
      <c r="B475" s="170"/>
      <c r="D475" s="146" t="s">
        <v>147</v>
      </c>
      <c r="E475" s="171" t="s">
        <v>1</v>
      </c>
      <c r="F475" s="172" t="s">
        <v>1964</v>
      </c>
      <c r="H475" s="171" t="s">
        <v>1</v>
      </c>
      <c r="I475" s="173"/>
      <c r="L475" s="170"/>
      <c r="M475" s="174"/>
      <c r="T475" s="175"/>
      <c r="AT475" s="171" t="s">
        <v>147</v>
      </c>
      <c r="AU475" s="171" t="s">
        <v>145</v>
      </c>
      <c r="AV475" s="14" t="s">
        <v>85</v>
      </c>
      <c r="AW475" s="14" t="s">
        <v>33</v>
      </c>
      <c r="AX475" s="14" t="s">
        <v>77</v>
      </c>
      <c r="AY475" s="171" t="s">
        <v>136</v>
      </c>
    </row>
    <row r="476" spans="2:65" s="12" customFormat="1" ht="11.25">
      <c r="B476" s="145"/>
      <c r="D476" s="146" t="s">
        <v>147</v>
      </c>
      <c r="E476" s="147" t="s">
        <v>1</v>
      </c>
      <c r="F476" s="148" t="s">
        <v>1965</v>
      </c>
      <c r="H476" s="149">
        <v>2</v>
      </c>
      <c r="I476" s="150"/>
      <c r="L476" s="145"/>
      <c r="M476" s="151"/>
      <c r="T476" s="152"/>
      <c r="AT476" s="147" t="s">
        <v>147</v>
      </c>
      <c r="AU476" s="147" t="s">
        <v>145</v>
      </c>
      <c r="AV476" s="12" t="s">
        <v>145</v>
      </c>
      <c r="AW476" s="12" t="s">
        <v>33</v>
      </c>
      <c r="AX476" s="12" t="s">
        <v>77</v>
      </c>
      <c r="AY476" s="147" t="s">
        <v>136</v>
      </c>
    </row>
    <row r="477" spans="2:65" s="12" customFormat="1" ht="11.25">
      <c r="B477" s="145"/>
      <c r="D477" s="146" t="s">
        <v>147</v>
      </c>
      <c r="E477" s="147" t="s">
        <v>1</v>
      </c>
      <c r="F477" s="148" t="s">
        <v>1817</v>
      </c>
      <c r="H477" s="149">
        <v>2</v>
      </c>
      <c r="I477" s="150"/>
      <c r="L477" s="145"/>
      <c r="M477" s="151"/>
      <c r="T477" s="152"/>
      <c r="AT477" s="147" t="s">
        <v>147</v>
      </c>
      <c r="AU477" s="147" t="s">
        <v>145</v>
      </c>
      <c r="AV477" s="12" t="s">
        <v>145</v>
      </c>
      <c r="AW477" s="12" t="s">
        <v>33</v>
      </c>
      <c r="AX477" s="12" t="s">
        <v>77</v>
      </c>
      <c r="AY477" s="147" t="s">
        <v>136</v>
      </c>
    </row>
    <row r="478" spans="2:65" s="12" customFormat="1" ht="11.25">
      <c r="B478" s="145"/>
      <c r="D478" s="146" t="s">
        <v>147</v>
      </c>
      <c r="E478" s="147" t="s">
        <v>1</v>
      </c>
      <c r="F478" s="148" t="s">
        <v>1966</v>
      </c>
      <c r="H478" s="149">
        <v>2</v>
      </c>
      <c r="I478" s="150"/>
      <c r="L478" s="145"/>
      <c r="M478" s="151"/>
      <c r="T478" s="152"/>
      <c r="AT478" s="147" t="s">
        <v>147</v>
      </c>
      <c r="AU478" s="147" t="s">
        <v>145</v>
      </c>
      <c r="AV478" s="12" t="s">
        <v>145</v>
      </c>
      <c r="AW478" s="12" t="s">
        <v>33</v>
      </c>
      <c r="AX478" s="12" t="s">
        <v>77</v>
      </c>
      <c r="AY478" s="147" t="s">
        <v>136</v>
      </c>
    </row>
    <row r="479" spans="2:65" s="12" customFormat="1" ht="11.25">
      <c r="B479" s="145"/>
      <c r="D479" s="146" t="s">
        <v>147</v>
      </c>
      <c r="E479" s="147" t="s">
        <v>1</v>
      </c>
      <c r="F479" s="148" t="s">
        <v>1818</v>
      </c>
      <c r="H479" s="149">
        <v>2</v>
      </c>
      <c r="I479" s="150"/>
      <c r="L479" s="145"/>
      <c r="M479" s="151"/>
      <c r="T479" s="152"/>
      <c r="AT479" s="147" t="s">
        <v>147</v>
      </c>
      <c r="AU479" s="147" t="s">
        <v>145</v>
      </c>
      <c r="AV479" s="12" t="s">
        <v>145</v>
      </c>
      <c r="AW479" s="12" t="s">
        <v>33</v>
      </c>
      <c r="AX479" s="12" t="s">
        <v>77</v>
      </c>
      <c r="AY479" s="147" t="s">
        <v>136</v>
      </c>
    </row>
    <row r="480" spans="2:65" s="12" customFormat="1" ht="11.25">
      <c r="B480" s="145"/>
      <c r="D480" s="146" t="s">
        <v>147</v>
      </c>
      <c r="E480" s="147" t="s">
        <v>1</v>
      </c>
      <c r="F480" s="148" t="s">
        <v>1820</v>
      </c>
      <c r="H480" s="149">
        <v>2</v>
      </c>
      <c r="I480" s="150"/>
      <c r="L480" s="145"/>
      <c r="M480" s="151"/>
      <c r="T480" s="152"/>
      <c r="AT480" s="147" t="s">
        <v>147</v>
      </c>
      <c r="AU480" s="147" t="s">
        <v>145</v>
      </c>
      <c r="AV480" s="12" t="s">
        <v>145</v>
      </c>
      <c r="AW480" s="12" t="s">
        <v>33</v>
      </c>
      <c r="AX480" s="12" t="s">
        <v>77</v>
      </c>
      <c r="AY480" s="147" t="s">
        <v>136</v>
      </c>
    </row>
    <row r="481" spans="2:65" s="12" customFormat="1" ht="11.25">
      <c r="B481" s="145"/>
      <c r="D481" s="146" t="s">
        <v>147</v>
      </c>
      <c r="E481" s="147" t="s">
        <v>1</v>
      </c>
      <c r="F481" s="148" t="s">
        <v>1821</v>
      </c>
      <c r="H481" s="149">
        <v>2</v>
      </c>
      <c r="I481" s="150"/>
      <c r="L481" s="145"/>
      <c r="M481" s="151"/>
      <c r="T481" s="152"/>
      <c r="AT481" s="147" t="s">
        <v>147</v>
      </c>
      <c r="AU481" s="147" t="s">
        <v>145</v>
      </c>
      <c r="AV481" s="12" t="s">
        <v>145</v>
      </c>
      <c r="AW481" s="12" t="s">
        <v>33</v>
      </c>
      <c r="AX481" s="12" t="s">
        <v>77</v>
      </c>
      <c r="AY481" s="147" t="s">
        <v>136</v>
      </c>
    </row>
    <row r="482" spans="2:65" s="12" customFormat="1" ht="11.25">
      <c r="B482" s="145"/>
      <c r="D482" s="146" t="s">
        <v>147</v>
      </c>
      <c r="E482" s="147" t="s">
        <v>1</v>
      </c>
      <c r="F482" s="148" t="s">
        <v>1822</v>
      </c>
      <c r="H482" s="149">
        <v>2</v>
      </c>
      <c r="I482" s="150"/>
      <c r="L482" s="145"/>
      <c r="M482" s="151"/>
      <c r="T482" s="152"/>
      <c r="AT482" s="147" t="s">
        <v>147</v>
      </c>
      <c r="AU482" s="147" t="s">
        <v>145</v>
      </c>
      <c r="AV482" s="12" t="s">
        <v>145</v>
      </c>
      <c r="AW482" s="12" t="s">
        <v>33</v>
      </c>
      <c r="AX482" s="12" t="s">
        <v>77</v>
      </c>
      <c r="AY482" s="147" t="s">
        <v>136</v>
      </c>
    </row>
    <row r="483" spans="2:65" s="12" customFormat="1" ht="11.25">
      <c r="B483" s="145"/>
      <c r="D483" s="146" t="s">
        <v>147</v>
      </c>
      <c r="E483" s="147" t="s">
        <v>1</v>
      </c>
      <c r="F483" s="148" t="s">
        <v>1046</v>
      </c>
      <c r="H483" s="149">
        <v>1</v>
      </c>
      <c r="I483" s="150"/>
      <c r="L483" s="145"/>
      <c r="M483" s="151"/>
      <c r="T483" s="152"/>
      <c r="AT483" s="147" t="s">
        <v>147</v>
      </c>
      <c r="AU483" s="147" t="s">
        <v>145</v>
      </c>
      <c r="AV483" s="12" t="s">
        <v>145</v>
      </c>
      <c r="AW483" s="12" t="s">
        <v>33</v>
      </c>
      <c r="AX483" s="12" t="s">
        <v>77</v>
      </c>
      <c r="AY483" s="147" t="s">
        <v>136</v>
      </c>
    </row>
    <row r="484" spans="2:65" s="12" customFormat="1" ht="11.25">
      <c r="B484" s="145"/>
      <c r="D484" s="146" t="s">
        <v>147</v>
      </c>
      <c r="E484" s="147" t="s">
        <v>1</v>
      </c>
      <c r="F484" s="148" t="s">
        <v>1824</v>
      </c>
      <c r="H484" s="149">
        <v>2</v>
      </c>
      <c r="I484" s="150"/>
      <c r="L484" s="145"/>
      <c r="M484" s="151"/>
      <c r="T484" s="152"/>
      <c r="AT484" s="147" t="s">
        <v>147</v>
      </c>
      <c r="AU484" s="147" t="s">
        <v>145</v>
      </c>
      <c r="AV484" s="12" t="s">
        <v>145</v>
      </c>
      <c r="AW484" s="12" t="s">
        <v>33</v>
      </c>
      <c r="AX484" s="12" t="s">
        <v>77</v>
      </c>
      <c r="AY484" s="147" t="s">
        <v>136</v>
      </c>
    </row>
    <row r="485" spans="2:65" s="13" customFormat="1" ht="11.25">
      <c r="B485" s="153"/>
      <c r="D485" s="146" t="s">
        <v>147</v>
      </c>
      <c r="E485" s="154" t="s">
        <v>1</v>
      </c>
      <c r="F485" s="155" t="s">
        <v>150</v>
      </c>
      <c r="H485" s="156">
        <v>17</v>
      </c>
      <c r="I485" s="157"/>
      <c r="L485" s="153"/>
      <c r="M485" s="158"/>
      <c r="T485" s="159"/>
      <c r="AT485" s="154" t="s">
        <v>147</v>
      </c>
      <c r="AU485" s="154" t="s">
        <v>145</v>
      </c>
      <c r="AV485" s="13" t="s">
        <v>144</v>
      </c>
      <c r="AW485" s="13" t="s">
        <v>33</v>
      </c>
      <c r="AX485" s="13" t="s">
        <v>85</v>
      </c>
      <c r="AY485" s="154" t="s">
        <v>136</v>
      </c>
    </row>
    <row r="486" spans="2:65" s="1" customFormat="1" ht="24.2" customHeight="1">
      <c r="B486" s="32"/>
      <c r="C486" s="132" t="s">
        <v>732</v>
      </c>
      <c r="D486" s="132" t="s">
        <v>139</v>
      </c>
      <c r="E486" s="133" t="s">
        <v>1967</v>
      </c>
      <c r="F486" s="134" t="s">
        <v>1968</v>
      </c>
      <c r="G486" s="135" t="s">
        <v>515</v>
      </c>
      <c r="H486" s="136">
        <v>1</v>
      </c>
      <c r="I486" s="137"/>
      <c r="J486" s="138">
        <f>ROUND(I486*H486,2)</f>
        <v>0</v>
      </c>
      <c r="K486" s="134" t="s">
        <v>1</v>
      </c>
      <c r="L486" s="32"/>
      <c r="M486" s="139" t="s">
        <v>1</v>
      </c>
      <c r="N486" s="140" t="s">
        <v>43</v>
      </c>
      <c r="P486" s="141">
        <f>O486*H486</f>
        <v>0</v>
      </c>
      <c r="Q486" s="141">
        <v>1.2999999999999999E-4</v>
      </c>
      <c r="R486" s="141">
        <f>Q486*H486</f>
        <v>1.2999999999999999E-4</v>
      </c>
      <c r="S486" s="141">
        <v>0</v>
      </c>
      <c r="T486" s="142">
        <f>S486*H486</f>
        <v>0</v>
      </c>
      <c r="AR486" s="143" t="s">
        <v>283</v>
      </c>
      <c r="AT486" s="143" t="s">
        <v>139</v>
      </c>
      <c r="AU486" s="143" t="s">
        <v>145</v>
      </c>
      <c r="AY486" s="17" t="s">
        <v>136</v>
      </c>
      <c r="BE486" s="144">
        <f>IF(N486="základní",J486,0)</f>
        <v>0</v>
      </c>
      <c r="BF486" s="144">
        <f>IF(N486="snížená",J486,0)</f>
        <v>0</v>
      </c>
      <c r="BG486" s="144">
        <f>IF(N486="zákl. přenesená",J486,0)</f>
        <v>0</v>
      </c>
      <c r="BH486" s="144">
        <f>IF(N486="sníž. přenesená",J486,0)</f>
        <v>0</v>
      </c>
      <c r="BI486" s="144">
        <f>IF(N486="nulová",J486,0)</f>
        <v>0</v>
      </c>
      <c r="BJ486" s="17" t="s">
        <v>145</v>
      </c>
      <c r="BK486" s="144">
        <f>ROUND(I486*H486,2)</f>
        <v>0</v>
      </c>
      <c r="BL486" s="17" t="s">
        <v>283</v>
      </c>
      <c r="BM486" s="143" t="s">
        <v>1969</v>
      </c>
    </row>
    <row r="487" spans="2:65" s="14" customFormat="1" ht="11.25">
      <c r="B487" s="170"/>
      <c r="D487" s="146" t="s">
        <v>147</v>
      </c>
      <c r="E487" s="171" t="s">
        <v>1</v>
      </c>
      <c r="F487" s="172" t="s">
        <v>1964</v>
      </c>
      <c r="H487" s="171" t="s">
        <v>1</v>
      </c>
      <c r="I487" s="173"/>
      <c r="L487" s="170"/>
      <c r="M487" s="174"/>
      <c r="T487" s="175"/>
      <c r="AT487" s="171" t="s">
        <v>147</v>
      </c>
      <c r="AU487" s="171" t="s">
        <v>145</v>
      </c>
      <c r="AV487" s="14" t="s">
        <v>85</v>
      </c>
      <c r="AW487" s="14" t="s">
        <v>33</v>
      </c>
      <c r="AX487" s="14" t="s">
        <v>77</v>
      </c>
      <c r="AY487" s="171" t="s">
        <v>136</v>
      </c>
    </row>
    <row r="488" spans="2:65" s="12" customFormat="1" ht="11.25">
      <c r="B488" s="145"/>
      <c r="D488" s="146" t="s">
        <v>147</v>
      </c>
      <c r="E488" s="147" t="s">
        <v>1</v>
      </c>
      <c r="F488" s="148" t="s">
        <v>1041</v>
      </c>
      <c r="H488" s="149">
        <v>1</v>
      </c>
      <c r="I488" s="150"/>
      <c r="L488" s="145"/>
      <c r="M488" s="151"/>
      <c r="T488" s="152"/>
      <c r="AT488" s="147" t="s">
        <v>147</v>
      </c>
      <c r="AU488" s="147" t="s">
        <v>145</v>
      </c>
      <c r="AV488" s="12" t="s">
        <v>145</v>
      </c>
      <c r="AW488" s="12" t="s">
        <v>33</v>
      </c>
      <c r="AX488" s="12" t="s">
        <v>85</v>
      </c>
      <c r="AY488" s="147" t="s">
        <v>136</v>
      </c>
    </row>
    <row r="489" spans="2:65" s="1" customFormat="1" ht="16.5" customHeight="1">
      <c r="B489" s="32"/>
      <c r="C489" s="132" t="s">
        <v>736</v>
      </c>
      <c r="D489" s="132" t="s">
        <v>139</v>
      </c>
      <c r="E489" s="133" t="s">
        <v>1970</v>
      </c>
      <c r="F489" s="134" t="s">
        <v>1971</v>
      </c>
      <c r="G489" s="135" t="s">
        <v>515</v>
      </c>
      <c r="H489" s="136">
        <v>10</v>
      </c>
      <c r="I489" s="137"/>
      <c r="J489" s="138">
        <f>ROUND(I489*H489,2)</f>
        <v>0</v>
      </c>
      <c r="K489" s="134" t="s">
        <v>143</v>
      </c>
      <c r="L489" s="32"/>
      <c r="M489" s="139" t="s">
        <v>1</v>
      </c>
      <c r="N489" s="140" t="s">
        <v>43</v>
      </c>
      <c r="P489" s="141">
        <f>O489*H489</f>
        <v>0</v>
      </c>
      <c r="Q489" s="141">
        <v>0</v>
      </c>
      <c r="R489" s="141">
        <f>Q489*H489</f>
        <v>0</v>
      </c>
      <c r="S489" s="141">
        <v>0</v>
      </c>
      <c r="T489" s="142">
        <f>S489*H489</f>
        <v>0</v>
      </c>
      <c r="AR489" s="143" t="s">
        <v>283</v>
      </c>
      <c r="AT489" s="143" t="s">
        <v>139</v>
      </c>
      <c r="AU489" s="143" t="s">
        <v>145</v>
      </c>
      <c r="AY489" s="17" t="s">
        <v>136</v>
      </c>
      <c r="BE489" s="144">
        <f>IF(N489="základní",J489,0)</f>
        <v>0</v>
      </c>
      <c r="BF489" s="144">
        <f>IF(N489="snížená",J489,0)</f>
        <v>0</v>
      </c>
      <c r="BG489" s="144">
        <f>IF(N489="zákl. přenesená",J489,0)</f>
        <v>0</v>
      </c>
      <c r="BH489" s="144">
        <f>IF(N489="sníž. přenesená",J489,0)</f>
        <v>0</v>
      </c>
      <c r="BI489" s="144">
        <f>IF(N489="nulová",J489,0)</f>
        <v>0</v>
      </c>
      <c r="BJ489" s="17" t="s">
        <v>145</v>
      </c>
      <c r="BK489" s="144">
        <f>ROUND(I489*H489,2)</f>
        <v>0</v>
      </c>
      <c r="BL489" s="17" t="s">
        <v>283</v>
      </c>
      <c r="BM489" s="143" t="s">
        <v>1972</v>
      </c>
    </row>
    <row r="490" spans="2:65" s="14" customFormat="1" ht="11.25">
      <c r="B490" s="170"/>
      <c r="D490" s="146" t="s">
        <v>147</v>
      </c>
      <c r="E490" s="171" t="s">
        <v>1</v>
      </c>
      <c r="F490" s="172" t="s">
        <v>1973</v>
      </c>
      <c r="H490" s="171" t="s">
        <v>1</v>
      </c>
      <c r="I490" s="173"/>
      <c r="L490" s="170"/>
      <c r="M490" s="174"/>
      <c r="T490" s="175"/>
      <c r="AT490" s="171" t="s">
        <v>147</v>
      </c>
      <c r="AU490" s="171" t="s">
        <v>145</v>
      </c>
      <c r="AV490" s="14" t="s">
        <v>85</v>
      </c>
      <c r="AW490" s="14" t="s">
        <v>33</v>
      </c>
      <c r="AX490" s="14" t="s">
        <v>77</v>
      </c>
      <c r="AY490" s="171" t="s">
        <v>136</v>
      </c>
    </row>
    <row r="491" spans="2:65" s="12" customFormat="1" ht="11.25">
      <c r="B491" s="145"/>
      <c r="D491" s="146" t="s">
        <v>147</v>
      </c>
      <c r="E491" s="147" t="s">
        <v>1</v>
      </c>
      <c r="F491" s="148" t="s">
        <v>1040</v>
      </c>
      <c r="H491" s="149">
        <v>1</v>
      </c>
      <c r="I491" s="150"/>
      <c r="L491" s="145"/>
      <c r="M491" s="151"/>
      <c r="T491" s="152"/>
      <c r="AT491" s="147" t="s">
        <v>147</v>
      </c>
      <c r="AU491" s="147" t="s">
        <v>145</v>
      </c>
      <c r="AV491" s="12" t="s">
        <v>145</v>
      </c>
      <c r="AW491" s="12" t="s">
        <v>33</v>
      </c>
      <c r="AX491" s="12" t="s">
        <v>77</v>
      </c>
      <c r="AY491" s="147" t="s">
        <v>136</v>
      </c>
    </row>
    <row r="492" spans="2:65" s="12" customFormat="1" ht="11.25">
      <c r="B492" s="145"/>
      <c r="D492" s="146" t="s">
        <v>147</v>
      </c>
      <c r="E492" s="147" t="s">
        <v>1</v>
      </c>
      <c r="F492" s="148" t="s">
        <v>1041</v>
      </c>
      <c r="H492" s="149">
        <v>1</v>
      </c>
      <c r="I492" s="150"/>
      <c r="L492" s="145"/>
      <c r="M492" s="151"/>
      <c r="T492" s="152"/>
      <c r="AT492" s="147" t="s">
        <v>147</v>
      </c>
      <c r="AU492" s="147" t="s">
        <v>145</v>
      </c>
      <c r="AV492" s="12" t="s">
        <v>145</v>
      </c>
      <c r="AW492" s="12" t="s">
        <v>33</v>
      </c>
      <c r="AX492" s="12" t="s">
        <v>77</v>
      </c>
      <c r="AY492" s="147" t="s">
        <v>136</v>
      </c>
    </row>
    <row r="493" spans="2:65" s="12" customFormat="1" ht="11.25">
      <c r="B493" s="145"/>
      <c r="D493" s="146" t="s">
        <v>147</v>
      </c>
      <c r="E493" s="147" t="s">
        <v>1</v>
      </c>
      <c r="F493" s="148" t="s">
        <v>1966</v>
      </c>
      <c r="H493" s="149">
        <v>2</v>
      </c>
      <c r="I493" s="150"/>
      <c r="L493" s="145"/>
      <c r="M493" s="151"/>
      <c r="T493" s="152"/>
      <c r="AT493" s="147" t="s">
        <v>147</v>
      </c>
      <c r="AU493" s="147" t="s">
        <v>145</v>
      </c>
      <c r="AV493" s="12" t="s">
        <v>145</v>
      </c>
      <c r="AW493" s="12" t="s">
        <v>33</v>
      </c>
      <c r="AX493" s="12" t="s">
        <v>77</v>
      </c>
      <c r="AY493" s="147" t="s">
        <v>136</v>
      </c>
    </row>
    <row r="494" spans="2:65" s="12" customFormat="1" ht="11.25">
      <c r="B494" s="145"/>
      <c r="D494" s="146" t="s">
        <v>147</v>
      </c>
      <c r="E494" s="147" t="s">
        <v>1</v>
      </c>
      <c r="F494" s="148" t="s">
        <v>1818</v>
      </c>
      <c r="H494" s="149">
        <v>2</v>
      </c>
      <c r="I494" s="150"/>
      <c r="L494" s="145"/>
      <c r="M494" s="151"/>
      <c r="T494" s="152"/>
      <c r="AT494" s="147" t="s">
        <v>147</v>
      </c>
      <c r="AU494" s="147" t="s">
        <v>145</v>
      </c>
      <c r="AV494" s="12" t="s">
        <v>145</v>
      </c>
      <c r="AW494" s="12" t="s">
        <v>33</v>
      </c>
      <c r="AX494" s="12" t="s">
        <v>77</v>
      </c>
      <c r="AY494" s="147" t="s">
        <v>136</v>
      </c>
    </row>
    <row r="495" spans="2:65" s="12" customFormat="1" ht="11.25">
      <c r="B495" s="145"/>
      <c r="D495" s="146" t="s">
        <v>147</v>
      </c>
      <c r="E495" s="147" t="s">
        <v>1</v>
      </c>
      <c r="F495" s="148" t="s">
        <v>1044</v>
      </c>
      <c r="H495" s="149">
        <v>1</v>
      </c>
      <c r="I495" s="150"/>
      <c r="L495" s="145"/>
      <c r="M495" s="151"/>
      <c r="T495" s="152"/>
      <c r="AT495" s="147" t="s">
        <v>147</v>
      </c>
      <c r="AU495" s="147" t="s">
        <v>145</v>
      </c>
      <c r="AV495" s="12" t="s">
        <v>145</v>
      </c>
      <c r="AW495" s="12" t="s">
        <v>33</v>
      </c>
      <c r="AX495" s="12" t="s">
        <v>77</v>
      </c>
      <c r="AY495" s="147" t="s">
        <v>136</v>
      </c>
    </row>
    <row r="496" spans="2:65" s="12" customFormat="1" ht="11.25">
      <c r="B496" s="145"/>
      <c r="D496" s="146" t="s">
        <v>147</v>
      </c>
      <c r="E496" s="147" t="s">
        <v>1</v>
      </c>
      <c r="F496" s="148" t="s">
        <v>1045</v>
      </c>
      <c r="H496" s="149">
        <v>1</v>
      </c>
      <c r="I496" s="150"/>
      <c r="L496" s="145"/>
      <c r="M496" s="151"/>
      <c r="T496" s="152"/>
      <c r="AT496" s="147" t="s">
        <v>147</v>
      </c>
      <c r="AU496" s="147" t="s">
        <v>145</v>
      </c>
      <c r="AV496" s="12" t="s">
        <v>145</v>
      </c>
      <c r="AW496" s="12" t="s">
        <v>33</v>
      </c>
      <c r="AX496" s="12" t="s">
        <v>77</v>
      </c>
      <c r="AY496" s="147" t="s">
        <v>136</v>
      </c>
    </row>
    <row r="497" spans="2:65" s="12" customFormat="1" ht="11.25">
      <c r="B497" s="145"/>
      <c r="D497" s="146" t="s">
        <v>147</v>
      </c>
      <c r="E497" s="147" t="s">
        <v>1</v>
      </c>
      <c r="F497" s="148" t="s">
        <v>1823</v>
      </c>
      <c r="H497" s="149">
        <v>2</v>
      </c>
      <c r="I497" s="150"/>
      <c r="L497" s="145"/>
      <c r="M497" s="151"/>
      <c r="T497" s="152"/>
      <c r="AT497" s="147" t="s">
        <v>147</v>
      </c>
      <c r="AU497" s="147" t="s">
        <v>145</v>
      </c>
      <c r="AV497" s="12" t="s">
        <v>145</v>
      </c>
      <c r="AW497" s="12" t="s">
        <v>33</v>
      </c>
      <c r="AX497" s="12" t="s">
        <v>77</v>
      </c>
      <c r="AY497" s="147" t="s">
        <v>136</v>
      </c>
    </row>
    <row r="498" spans="2:65" s="13" customFormat="1" ht="11.25">
      <c r="B498" s="153"/>
      <c r="D498" s="146" t="s">
        <v>147</v>
      </c>
      <c r="E498" s="154" t="s">
        <v>1</v>
      </c>
      <c r="F498" s="155" t="s">
        <v>150</v>
      </c>
      <c r="H498" s="156">
        <v>10</v>
      </c>
      <c r="I498" s="157"/>
      <c r="L498" s="153"/>
      <c r="M498" s="158"/>
      <c r="T498" s="159"/>
      <c r="AT498" s="154" t="s">
        <v>147</v>
      </c>
      <c r="AU498" s="154" t="s">
        <v>145</v>
      </c>
      <c r="AV498" s="13" t="s">
        <v>144</v>
      </c>
      <c r="AW498" s="13" t="s">
        <v>33</v>
      </c>
      <c r="AX498" s="13" t="s">
        <v>85</v>
      </c>
      <c r="AY498" s="154" t="s">
        <v>136</v>
      </c>
    </row>
    <row r="499" spans="2:65" s="1" customFormat="1" ht="24.2" customHeight="1">
      <c r="B499" s="32"/>
      <c r="C499" s="132" t="s">
        <v>742</v>
      </c>
      <c r="D499" s="132" t="s">
        <v>139</v>
      </c>
      <c r="E499" s="133" t="s">
        <v>1974</v>
      </c>
      <c r="F499" s="134" t="s">
        <v>1975</v>
      </c>
      <c r="G499" s="135" t="s">
        <v>515</v>
      </c>
      <c r="H499" s="136">
        <v>10</v>
      </c>
      <c r="I499" s="137"/>
      <c r="J499" s="138">
        <f>ROUND(I499*H499,2)</f>
        <v>0</v>
      </c>
      <c r="K499" s="134" t="s">
        <v>143</v>
      </c>
      <c r="L499" s="32"/>
      <c r="M499" s="139" t="s">
        <v>1</v>
      </c>
      <c r="N499" s="140" t="s">
        <v>43</v>
      </c>
      <c r="P499" s="141">
        <f>O499*H499</f>
        <v>0</v>
      </c>
      <c r="Q499" s="141">
        <v>2.5000000000000001E-3</v>
      </c>
      <c r="R499" s="141">
        <f>Q499*H499</f>
        <v>2.5000000000000001E-2</v>
      </c>
      <c r="S499" s="141">
        <v>0</v>
      </c>
      <c r="T499" s="142">
        <f>S499*H499</f>
        <v>0</v>
      </c>
      <c r="AR499" s="143" t="s">
        <v>283</v>
      </c>
      <c r="AT499" s="143" t="s">
        <v>139</v>
      </c>
      <c r="AU499" s="143" t="s">
        <v>145</v>
      </c>
      <c r="AY499" s="17" t="s">
        <v>136</v>
      </c>
      <c r="BE499" s="144">
        <f>IF(N499="základní",J499,0)</f>
        <v>0</v>
      </c>
      <c r="BF499" s="144">
        <f>IF(N499="snížená",J499,0)</f>
        <v>0</v>
      </c>
      <c r="BG499" s="144">
        <f>IF(N499="zákl. přenesená",J499,0)</f>
        <v>0</v>
      </c>
      <c r="BH499" s="144">
        <f>IF(N499="sníž. přenesená",J499,0)</f>
        <v>0</v>
      </c>
      <c r="BI499" s="144">
        <f>IF(N499="nulová",J499,0)</f>
        <v>0</v>
      </c>
      <c r="BJ499" s="17" t="s">
        <v>145</v>
      </c>
      <c r="BK499" s="144">
        <f>ROUND(I499*H499,2)</f>
        <v>0</v>
      </c>
      <c r="BL499" s="17" t="s">
        <v>283</v>
      </c>
      <c r="BM499" s="143" t="s">
        <v>1976</v>
      </c>
    </row>
    <row r="500" spans="2:65" s="14" customFormat="1" ht="11.25">
      <c r="B500" s="170"/>
      <c r="D500" s="146" t="s">
        <v>147</v>
      </c>
      <c r="E500" s="171" t="s">
        <v>1</v>
      </c>
      <c r="F500" s="172" t="s">
        <v>1977</v>
      </c>
      <c r="H500" s="171" t="s">
        <v>1</v>
      </c>
      <c r="I500" s="173"/>
      <c r="L500" s="170"/>
      <c r="M500" s="174"/>
      <c r="T500" s="175"/>
      <c r="AT500" s="171" t="s">
        <v>147</v>
      </c>
      <c r="AU500" s="171" t="s">
        <v>145</v>
      </c>
      <c r="AV500" s="14" t="s">
        <v>85</v>
      </c>
      <c r="AW500" s="14" t="s">
        <v>33</v>
      </c>
      <c r="AX500" s="14" t="s">
        <v>77</v>
      </c>
      <c r="AY500" s="171" t="s">
        <v>136</v>
      </c>
    </row>
    <row r="501" spans="2:65" s="12" customFormat="1" ht="11.25">
      <c r="B501" s="145"/>
      <c r="D501" s="146" t="s">
        <v>147</v>
      </c>
      <c r="E501" s="147" t="s">
        <v>1</v>
      </c>
      <c r="F501" s="148" t="s">
        <v>1040</v>
      </c>
      <c r="H501" s="149">
        <v>1</v>
      </c>
      <c r="I501" s="150"/>
      <c r="L501" s="145"/>
      <c r="M501" s="151"/>
      <c r="T501" s="152"/>
      <c r="AT501" s="147" t="s">
        <v>147</v>
      </c>
      <c r="AU501" s="147" t="s">
        <v>145</v>
      </c>
      <c r="AV501" s="12" t="s">
        <v>145</v>
      </c>
      <c r="AW501" s="12" t="s">
        <v>33</v>
      </c>
      <c r="AX501" s="12" t="s">
        <v>77</v>
      </c>
      <c r="AY501" s="147" t="s">
        <v>136</v>
      </c>
    </row>
    <row r="502" spans="2:65" s="12" customFormat="1" ht="11.25">
      <c r="B502" s="145"/>
      <c r="D502" s="146" t="s">
        <v>147</v>
      </c>
      <c r="E502" s="147" t="s">
        <v>1</v>
      </c>
      <c r="F502" s="148" t="s">
        <v>1041</v>
      </c>
      <c r="H502" s="149">
        <v>1</v>
      </c>
      <c r="I502" s="150"/>
      <c r="L502" s="145"/>
      <c r="M502" s="151"/>
      <c r="T502" s="152"/>
      <c r="AT502" s="147" t="s">
        <v>147</v>
      </c>
      <c r="AU502" s="147" t="s">
        <v>145</v>
      </c>
      <c r="AV502" s="12" t="s">
        <v>145</v>
      </c>
      <c r="AW502" s="12" t="s">
        <v>33</v>
      </c>
      <c r="AX502" s="12" t="s">
        <v>77</v>
      </c>
      <c r="AY502" s="147" t="s">
        <v>136</v>
      </c>
    </row>
    <row r="503" spans="2:65" s="12" customFormat="1" ht="11.25">
      <c r="B503" s="145"/>
      <c r="D503" s="146" t="s">
        <v>147</v>
      </c>
      <c r="E503" s="147" t="s">
        <v>1</v>
      </c>
      <c r="F503" s="148" t="s">
        <v>1966</v>
      </c>
      <c r="H503" s="149">
        <v>2</v>
      </c>
      <c r="I503" s="150"/>
      <c r="L503" s="145"/>
      <c r="M503" s="151"/>
      <c r="T503" s="152"/>
      <c r="AT503" s="147" t="s">
        <v>147</v>
      </c>
      <c r="AU503" s="147" t="s">
        <v>145</v>
      </c>
      <c r="AV503" s="12" t="s">
        <v>145</v>
      </c>
      <c r="AW503" s="12" t="s">
        <v>33</v>
      </c>
      <c r="AX503" s="12" t="s">
        <v>77</v>
      </c>
      <c r="AY503" s="147" t="s">
        <v>136</v>
      </c>
    </row>
    <row r="504" spans="2:65" s="12" customFormat="1" ht="11.25">
      <c r="B504" s="145"/>
      <c r="D504" s="146" t="s">
        <v>147</v>
      </c>
      <c r="E504" s="147" t="s">
        <v>1</v>
      </c>
      <c r="F504" s="148" t="s">
        <v>1818</v>
      </c>
      <c r="H504" s="149">
        <v>2</v>
      </c>
      <c r="I504" s="150"/>
      <c r="L504" s="145"/>
      <c r="M504" s="151"/>
      <c r="T504" s="152"/>
      <c r="AT504" s="147" t="s">
        <v>147</v>
      </c>
      <c r="AU504" s="147" t="s">
        <v>145</v>
      </c>
      <c r="AV504" s="12" t="s">
        <v>145</v>
      </c>
      <c r="AW504" s="12" t="s">
        <v>33</v>
      </c>
      <c r="AX504" s="12" t="s">
        <v>77</v>
      </c>
      <c r="AY504" s="147" t="s">
        <v>136</v>
      </c>
    </row>
    <row r="505" spans="2:65" s="12" customFormat="1" ht="11.25">
      <c r="B505" s="145"/>
      <c r="D505" s="146" t="s">
        <v>147</v>
      </c>
      <c r="E505" s="147" t="s">
        <v>1</v>
      </c>
      <c r="F505" s="148" t="s">
        <v>1044</v>
      </c>
      <c r="H505" s="149">
        <v>1</v>
      </c>
      <c r="I505" s="150"/>
      <c r="L505" s="145"/>
      <c r="M505" s="151"/>
      <c r="T505" s="152"/>
      <c r="AT505" s="147" t="s">
        <v>147</v>
      </c>
      <c r="AU505" s="147" t="s">
        <v>145</v>
      </c>
      <c r="AV505" s="12" t="s">
        <v>145</v>
      </c>
      <c r="AW505" s="12" t="s">
        <v>33</v>
      </c>
      <c r="AX505" s="12" t="s">
        <v>77</v>
      </c>
      <c r="AY505" s="147" t="s">
        <v>136</v>
      </c>
    </row>
    <row r="506" spans="2:65" s="12" customFormat="1" ht="11.25">
      <c r="B506" s="145"/>
      <c r="D506" s="146" t="s">
        <v>147</v>
      </c>
      <c r="E506" s="147" t="s">
        <v>1</v>
      </c>
      <c r="F506" s="148" t="s">
        <v>1045</v>
      </c>
      <c r="H506" s="149">
        <v>1</v>
      </c>
      <c r="I506" s="150"/>
      <c r="L506" s="145"/>
      <c r="M506" s="151"/>
      <c r="T506" s="152"/>
      <c r="AT506" s="147" t="s">
        <v>147</v>
      </c>
      <c r="AU506" s="147" t="s">
        <v>145</v>
      </c>
      <c r="AV506" s="12" t="s">
        <v>145</v>
      </c>
      <c r="AW506" s="12" t="s">
        <v>33</v>
      </c>
      <c r="AX506" s="12" t="s">
        <v>77</v>
      </c>
      <c r="AY506" s="147" t="s">
        <v>136</v>
      </c>
    </row>
    <row r="507" spans="2:65" s="12" customFormat="1" ht="11.25">
      <c r="B507" s="145"/>
      <c r="D507" s="146" t="s">
        <v>147</v>
      </c>
      <c r="E507" s="147" t="s">
        <v>1</v>
      </c>
      <c r="F507" s="148" t="s">
        <v>1823</v>
      </c>
      <c r="H507" s="149">
        <v>2</v>
      </c>
      <c r="I507" s="150"/>
      <c r="L507" s="145"/>
      <c r="M507" s="151"/>
      <c r="T507" s="152"/>
      <c r="AT507" s="147" t="s">
        <v>147</v>
      </c>
      <c r="AU507" s="147" t="s">
        <v>145</v>
      </c>
      <c r="AV507" s="12" t="s">
        <v>145</v>
      </c>
      <c r="AW507" s="12" t="s">
        <v>33</v>
      </c>
      <c r="AX507" s="12" t="s">
        <v>77</v>
      </c>
      <c r="AY507" s="147" t="s">
        <v>136</v>
      </c>
    </row>
    <row r="508" spans="2:65" s="13" customFormat="1" ht="11.25">
      <c r="B508" s="153"/>
      <c r="D508" s="146" t="s">
        <v>147</v>
      </c>
      <c r="E508" s="154" t="s">
        <v>1</v>
      </c>
      <c r="F508" s="155" t="s">
        <v>150</v>
      </c>
      <c r="H508" s="156">
        <v>10</v>
      </c>
      <c r="I508" s="157"/>
      <c r="L508" s="153"/>
      <c r="M508" s="158"/>
      <c r="T508" s="159"/>
      <c r="AT508" s="154" t="s">
        <v>147</v>
      </c>
      <c r="AU508" s="154" t="s">
        <v>145</v>
      </c>
      <c r="AV508" s="13" t="s">
        <v>144</v>
      </c>
      <c r="AW508" s="13" t="s">
        <v>33</v>
      </c>
      <c r="AX508" s="13" t="s">
        <v>85</v>
      </c>
      <c r="AY508" s="154" t="s">
        <v>136</v>
      </c>
    </row>
    <row r="509" spans="2:65" s="1" customFormat="1" ht="24.2" customHeight="1">
      <c r="B509" s="32"/>
      <c r="C509" s="132" t="s">
        <v>746</v>
      </c>
      <c r="D509" s="132" t="s">
        <v>139</v>
      </c>
      <c r="E509" s="133" t="s">
        <v>1978</v>
      </c>
      <c r="F509" s="134" t="s">
        <v>1979</v>
      </c>
      <c r="G509" s="135" t="s">
        <v>142</v>
      </c>
      <c r="H509" s="136">
        <v>2.5000000000000001E-2</v>
      </c>
      <c r="I509" s="137"/>
      <c r="J509" s="138">
        <f>ROUND(I509*H509,2)</f>
        <v>0</v>
      </c>
      <c r="K509" s="134" t="s">
        <v>143</v>
      </c>
      <c r="L509" s="32"/>
      <c r="M509" s="139" t="s">
        <v>1</v>
      </c>
      <c r="N509" s="140" t="s">
        <v>43</v>
      </c>
      <c r="P509" s="141">
        <f>O509*H509</f>
        <v>0</v>
      </c>
      <c r="Q509" s="141">
        <v>0</v>
      </c>
      <c r="R509" s="141">
        <f>Q509*H509</f>
        <v>0</v>
      </c>
      <c r="S509" s="141">
        <v>0</v>
      </c>
      <c r="T509" s="142">
        <f>S509*H509</f>
        <v>0</v>
      </c>
      <c r="AR509" s="143" t="s">
        <v>283</v>
      </c>
      <c r="AT509" s="143" t="s">
        <v>139</v>
      </c>
      <c r="AU509" s="143" t="s">
        <v>145</v>
      </c>
      <c r="AY509" s="17" t="s">
        <v>136</v>
      </c>
      <c r="BE509" s="144">
        <f>IF(N509="základní",J509,0)</f>
        <v>0</v>
      </c>
      <c r="BF509" s="144">
        <f>IF(N509="snížená",J509,0)</f>
        <v>0</v>
      </c>
      <c r="BG509" s="144">
        <f>IF(N509="zákl. přenesená",J509,0)</f>
        <v>0</v>
      </c>
      <c r="BH509" s="144">
        <f>IF(N509="sníž. přenesená",J509,0)</f>
        <v>0</v>
      </c>
      <c r="BI509" s="144">
        <f>IF(N509="nulová",J509,0)</f>
        <v>0</v>
      </c>
      <c r="BJ509" s="17" t="s">
        <v>145</v>
      </c>
      <c r="BK509" s="144">
        <f>ROUND(I509*H509,2)</f>
        <v>0</v>
      </c>
      <c r="BL509" s="17" t="s">
        <v>283</v>
      </c>
      <c r="BM509" s="143" t="s">
        <v>1980</v>
      </c>
    </row>
    <row r="510" spans="2:65" s="11" customFormat="1" ht="22.9" customHeight="1">
      <c r="B510" s="120"/>
      <c r="D510" s="121" t="s">
        <v>76</v>
      </c>
      <c r="E510" s="130" t="s">
        <v>1981</v>
      </c>
      <c r="F510" s="130" t="s">
        <v>1982</v>
      </c>
      <c r="I510" s="123"/>
      <c r="J510" s="131">
        <f>BK510</f>
        <v>0</v>
      </c>
      <c r="L510" s="120"/>
      <c r="M510" s="125"/>
      <c r="P510" s="126">
        <f>SUM(P511:P590)</f>
        <v>0</v>
      </c>
      <c r="R510" s="126">
        <f>SUM(R511:R590)</f>
        <v>4.4443999999999997E-2</v>
      </c>
      <c r="T510" s="127">
        <f>SUM(T511:T590)</f>
        <v>0.1196</v>
      </c>
      <c r="AR510" s="121" t="s">
        <v>145</v>
      </c>
      <c r="AT510" s="128" t="s">
        <v>76</v>
      </c>
      <c r="AU510" s="128" t="s">
        <v>85</v>
      </c>
      <c r="AY510" s="121" t="s">
        <v>136</v>
      </c>
      <c r="BK510" s="129">
        <f>SUM(BK511:BK590)</f>
        <v>0</v>
      </c>
    </row>
    <row r="511" spans="2:65" s="1" customFormat="1" ht="24.2" customHeight="1">
      <c r="B511" s="32"/>
      <c r="C511" s="132" t="s">
        <v>750</v>
      </c>
      <c r="D511" s="132" t="s">
        <v>139</v>
      </c>
      <c r="E511" s="133" t="s">
        <v>1983</v>
      </c>
      <c r="F511" s="134" t="s">
        <v>1984</v>
      </c>
      <c r="G511" s="135" t="s">
        <v>515</v>
      </c>
      <c r="H511" s="136">
        <v>4</v>
      </c>
      <c r="I511" s="137"/>
      <c r="J511" s="138">
        <f>ROUND(I511*H511,2)</f>
        <v>0</v>
      </c>
      <c r="K511" s="134" t="s">
        <v>143</v>
      </c>
      <c r="L511" s="32"/>
      <c r="M511" s="139" t="s">
        <v>1</v>
      </c>
      <c r="N511" s="140" t="s">
        <v>43</v>
      </c>
      <c r="P511" s="141">
        <f>O511*H511</f>
        <v>0</v>
      </c>
      <c r="Q511" s="141">
        <v>0</v>
      </c>
      <c r="R511" s="141">
        <f>Q511*H511</f>
        <v>0</v>
      </c>
      <c r="S511" s="141">
        <v>0</v>
      </c>
      <c r="T511" s="142">
        <f>S511*H511</f>
        <v>0</v>
      </c>
      <c r="AR511" s="143" t="s">
        <v>283</v>
      </c>
      <c r="AT511" s="143" t="s">
        <v>139</v>
      </c>
      <c r="AU511" s="143" t="s">
        <v>145</v>
      </c>
      <c r="AY511" s="17" t="s">
        <v>136</v>
      </c>
      <c r="BE511" s="144">
        <f>IF(N511="základní",J511,0)</f>
        <v>0</v>
      </c>
      <c r="BF511" s="144">
        <f>IF(N511="snížená",J511,0)</f>
        <v>0</v>
      </c>
      <c r="BG511" s="144">
        <f>IF(N511="zákl. přenesená",J511,0)</f>
        <v>0</v>
      </c>
      <c r="BH511" s="144">
        <f>IF(N511="sníž. přenesená",J511,0)</f>
        <v>0</v>
      </c>
      <c r="BI511" s="144">
        <f>IF(N511="nulová",J511,0)</f>
        <v>0</v>
      </c>
      <c r="BJ511" s="17" t="s">
        <v>145</v>
      </c>
      <c r="BK511" s="144">
        <f>ROUND(I511*H511,2)</f>
        <v>0</v>
      </c>
      <c r="BL511" s="17" t="s">
        <v>283</v>
      </c>
      <c r="BM511" s="143" t="s">
        <v>1985</v>
      </c>
    </row>
    <row r="512" spans="2:65" s="14" customFormat="1" ht="11.25">
      <c r="B512" s="170"/>
      <c r="D512" s="146" t="s">
        <v>147</v>
      </c>
      <c r="E512" s="171" t="s">
        <v>1</v>
      </c>
      <c r="F512" s="172" t="s">
        <v>1986</v>
      </c>
      <c r="H512" s="171" t="s">
        <v>1</v>
      </c>
      <c r="I512" s="173"/>
      <c r="L512" s="170"/>
      <c r="M512" s="174"/>
      <c r="T512" s="175"/>
      <c r="AT512" s="171" t="s">
        <v>147</v>
      </c>
      <c r="AU512" s="171" t="s">
        <v>145</v>
      </c>
      <c r="AV512" s="14" t="s">
        <v>85</v>
      </c>
      <c r="AW512" s="14" t="s">
        <v>33</v>
      </c>
      <c r="AX512" s="14" t="s">
        <v>77</v>
      </c>
      <c r="AY512" s="171" t="s">
        <v>136</v>
      </c>
    </row>
    <row r="513" spans="2:65" s="12" customFormat="1" ht="11.25">
      <c r="B513" s="145"/>
      <c r="D513" s="146" t="s">
        <v>147</v>
      </c>
      <c r="E513" s="147" t="s">
        <v>1</v>
      </c>
      <c r="F513" s="148" t="s">
        <v>1739</v>
      </c>
      <c r="H513" s="149">
        <v>1</v>
      </c>
      <c r="I513" s="150"/>
      <c r="L513" s="145"/>
      <c r="M513" s="151"/>
      <c r="T513" s="152"/>
      <c r="AT513" s="147" t="s">
        <v>147</v>
      </c>
      <c r="AU513" s="147" t="s">
        <v>145</v>
      </c>
      <c r="AV513" s="12" t="s">
        <v>145</v>
      </c>
      <c r="AW513" s="12" t="s">
        <v>33</v>
      </c>
      <c r="AX513" s="12" t="s">
        <v>77</v>
      </c>
      <c r="AY513" s="147" t="s">
        <v>136</v>
      </c>
    </row>
    <row r="514" spans="2:65" s="12" customFormat="1" ht="11.25">
      <c r="B514" s="145"/>
      <c r="D514" s="146" t="s">
        <v>147</v>
      </c>
      <c r="E514" s="147" t="s">
        <v>1</v>
      </c>
      <c r="F514" s="148" t="s">
        <v>1044</v>
      </c>
      <c r="H514" s="149">
        <v>1</v>
      </c>
      <c r="I514" s="150"/>
      <c r="L514" s="145"/>
      <c r="M514" s="151"/>
      <c r="T514" s="152"/>
      <c r="AT514" s="147" t="s">
        <v>147</v>
      </c>
      <c r="AU514" s="147" t="s">
        <v>145</v>
      </c>
      <c r="AV514" s="12" t="s">
        <v>145</v>
      </c>
      <c r="AW514" s="12" t="s">
        <v>33</v>
      </c>
      <c r="AX514" s="12" t="s">
        <v>77</v>
      </c>
      <c r="AY514" s="147" t="s">
        <v>136</v>
      </c>
    </row>
    <row r="515" spans="2:65" s="12" customFormat="1" ht="11.25">
      <c r="B515" s="145"/>
      <c r="D515" s="146" t="s">
        <v>147</v>
      </c>
      <c r="E515" s="147" t="s">
        <v>1</v>
      </c>
      <c r="F515" s="148" t="s">
        <v>1045</v>
      </c>
      <c r="H515" s="149">
        <v>1</v>
      </c>
      <c r="I515" s="150"/>
      <c r="L515" s="145"/>
      <c r="M515" s="151"/>
      <c r="T515" s="152"/>
      <c r="AT515" s="147" t="s">
        <v>147</v>
      </c>
      <c r="AU515" s="147" t="s">
        <v>145</v>
      </c>
      <c r="AV515" s="12" t="s">
        <v>145</v>
      </c>
      <c r="AW515" s="12" t="s">
        <v>33</v>
      </c>
      <c r="AX515" s="12" t="s">
        <v>77</v>
      </c>
      <c r="AY515" s="147" t="s">
        <v>136</v>
      </c>
    </row>
    <row r="516" spans="2:65" s="12" customFormat="1" ht="11.25">
      <c r="B516" s="145"/>
      <c r="D516" s="146" t="s">
        <v>147</v>
      </c>
      <c r="E516" s="147" t="s">
        <v>1</v>
      </c>
      <c r="F516" s="148" t="s">
        <v>1046</v>
      </c>
      <c r="H516" s="149">
        <v>1</v>
      </c>
      <c r="I516" s="150"/>
      <c r="L516" s="145"/>
      <c r="M516" s="151"/>
      <c r="T516" s="152"/>
      <c r="AT516" s="147" t="s">
        <v>147</v>
      </c>
      <c r="AU516" s="147" t="s">
        <v>145</v>
      </c>
      <c r="AV516" s="12" t="s">
        <v>145</v>
      </c>
      <c r="AW516" s="12" t="s">
        <v>33</v>
      </c>
      <c r="AX516" s="12" t="s">
        <v>77</v>
      </c>
      <c r="AY516" s="147" t="s">
        <v>136</v>
      </c>
    </row>
    <row r="517" spans="2:65" s="13" customFormat="1" ht="11.25">
      <c r="B517" s="153"/>
      <c r="D517" s="146" t="s">
        <v>147</v>
      </c>
      <c r="E517" s="154" t="s">
        <v>1</v>
      </c>
      <c r="F517" s="155" t="s">
        <v>150</v>
      </c>
      <c r="H517" s="156">
        <v>4</v>
      </c>
      <c r="I517" s="157"/>
      <c r="L517" s="153"/>
      <c r="M517" s="158"/>
      <c r="T517" s="159"/>
      <c r="AT517" s="154" t="s">
        <v>147</v>
      </c>
      <c r="AU517" s="154" t="s">
        <v>145</v>
      </c>
      <c r="AV517" s="13" t="s">
        <v>144</v>
      </c>
      <c r="AW517" s="13" t="s">
        <v>33</v>
      </c>
      <c r="AX517" s="13" t="s">
        <v>85</v>
      </c>
      <c r="AY517" s="154" t="s">
        <v>136</v>
      </c>
    </row>
    <row r="518" spans="2:65" s="1" customFormat="1" ht="44.25" customHeight="1">
      <c r="B518" s="32"/>
      <c r="C518" s="160" t="s">
        <v>755</v>
      </c>
      <c r="D518" s="160" t="s">
        <v>151</v>
      </c>
      <c r="E518" s="161" t="s">
        <v>1987</v>
      </c>
      <c r="F518" s="162" t="s">
        <v>1988</v>
      </c>
      <c r="G518" s="163" t="s">
        <v>515</v>
      </c>
      <c r="H518" s="164">
        <v>4</v>
      </c>
      <c r="I518" s="165"/>
      <c r="J518" s="166">
        <f>ROUND(I518*H518,2)</f>
        <v>0</v>
      </c>
      <c r="K518" s="162" t="s">
        <v>1</v>
      </c>
      <c r="L518" s="167"/>
      <c r="M518" s="168" t="s">
        <v>1</v>
      </c>
      <c r="N518" s="169" t="s">
        <v>43</v>
      </c>
      <c r="P518" s="141">
        <f>O518*H518</f>
        <v>0</v>
      </c>
      <c r="Q518" s="141">
        <v>1.6000000000000001E-3</v>
      </c>
      <c r="R518" s="141">
        <f>Q518*H518</f>
        <v>6.4000000000000003E-3</v>
      </c>
      <c r="S518" s="141">
        <v>0</v>
      </c>
      <c r="T518" s="142">
        <f>S518*H518</f>
        <v>0</v>
      </c>
      <c r="AR518" s="143" t="s">
        <v>473</v>
      </c>
      <c r="AT518" s="143" t="s">
        <v>151</v>
      </c>
      <c r="AU518" s="143" t="s">
        <v>145</v>
      </c>
      <c r="AY518" s="17" t="s">
        <v>136</v>
      </c>
      <c r="BE518" s="144">
        <f>IF(N518="základní",J518,0)</f>
        <v>0</v>
      </c>
      <c r="BF518" s="144">
        <f>IF(N518="snížená",J518,0)</f>
        <v>0</v>
      </c>
      <c r="BG518" s="144">
        <f>IF(N518="zákl. přenesená",J518,0)</f>
        <v>0</v>
      </c>
      <c r="BH518" s="144">
        <f>IF(N518="sníž. přenesená",J518,0)</f>
        <v>0</v>
      </c>
      <c r="BI518" s="144">
        <f>IF(N518="nulová",J518,0)</f>
        <v>0</v>
      </c>
      <c r="BJ518" s="17" t="s">
        <v>145</v>
      </c>
      <c r="BK518" s="144">
        <f>ROUND(I518*H518,2)</f>
        <v>0</v>
      </c>
      <c r="BL518" s="17" t="s">
        <v>283</v>
      </c>
      <c r="BM518" s="143" t="s">
        <v>1989</v>
      </c>
    </row>
    <row r="519" spans="2:65" s="1" customFormat="1" ht="24.2" customHeight="1">
      <c r="B519" s="32"/>
      <c r="C519" s="132" t="s">
        <v>759</v>
      </c>
      <c r="D519" s="132" t="s">
        <v>139</v>
      </c>
      <c r="E519" s="133" t="s">
        <v>1990</v>
      </c>
      <c r="F519" s="134" t="s">
        <v>1991</v>
      </c>
      <c r="G519" s="135" t="s">
        <v>515</v>
      </c>
      <c r="H519" s="136">
        <v>4</v>
      </c>
      <c r="I519" s="137"/>
      <c r="J519" s="138">
        <f>ROUND(I519*H519,2)</f>
        <v>0</v>
      </c>
      <c r="K519" s="134" t="s">
        <v>143</v>
      </c>
      <c r="L519" s="32"/>
      <c r="M519" s="139" t="s">
        <v>1</v>
      </c>
      <c r="N519" s="140" t="s">
        <v>43</v>
      </c>
      <c r="P519" s="141">
        <f>O519*H519</f>
        <v>0</v>
      </c>
      <c r="Q519" s="141">
        <v>0</v>
      </c>
      <c r="R519" s="141">
        <f>Q519*H519</f>
        <v>0</v>
      </c>
      <c r="S519" s="141">
        <v>0</v>
      </c>
      <c r="T519" s="142">
        <f>S519*H519</f>
        <v>0</v>
      </c>
      <c r="AR519" s="143" t="s">
        <v>283</v>
      </c>
      <c r="AT519" s="143" t="s">
        <v>139</v>
      </c>
      <c r="AU519" s="143" t="s">
        <v>145</v>
      </c>
      <c r="AY519" s="17" t="s">
        <v>136</v>
      </c>
      <c r="BE519" s="144">
        <f>IF(N519="základní",J519,0)</f>
        <v>0</v>
      </c>
      <c r="BF519" s="144">
        <f>IF(N519="snížená",J519,0)</f>
        <v>0</v>
      </c>
      <c r="BG519" s="144">
        <f>IF(N519="zákl. přenesená",J519,0)</f>
        <v>0</v>
      </c>
      <c r="BH519" s="144">
        <f>IF(N519="sníž. přenesená",J519,0)</f>
        <v>0</v>
      </c>
      <c r="BI519" s="144">
        <f>IF(N519="nulová",J519,0)</f>
        <v>0</v>
      </c>
      <c r="BJ519" s="17" t="s">
        <v>145</v>
      </c>
      <c r="BK519" s="144">
        <f>ROUND(I519*H519,2)</f>
        <v>0</v>
      </c>
      <c r="BL519" s="17" t="s">
        <v>283</v>
      </c>
      <c r="BM519" s="143" t="s">
        <v>1992</v>
      </c>
    </row>
    <row r="520" spans="2:65" s="14" customFormat="1" ht="11.25">
      <c r="B520" s="170"/>
      <c r="D520" s="146" t="s">
        <v>147</v>
      </c>
      <c r="E520" s="171" t="s">
        <v>1</v>
      </c>
      <c r="F520" s="172" t="s">
        <v>1993</v>
      </c>
      <c r="H520" s="171" t="s">
        <v>1</v>
      </c>
      <c r="I520" s="173"/>
      <c r="L520" s="170"/>
      <c r="M520" s="174"/>
      <c r="T520" s="175"/>
      <c r="AT520" s="171" t="s">
        <v>147</v>
      </c>
      <c r="AU520" s="171" t="s">
        <v>145</v>
      </c>
      <c r="AV520" s="14" t="s">
        <v>85</v>
      </c>
      <c r="AW520" s="14" t="s">
        <v>33</v>
      </c>
      <c r="AX520" s="14" t="s">
        <v>77</v>
      </c>
      <c r="AY520" s="171" t="s">
        <v>136</v>
      </c>
    </row>
    <row r="521" spans="2:65" s="12" customFormat="1" ht="11.25">
      <c r="B521" s="145"/>
      <c r="D521" s="146" t="s">
        <v>147</v>
      </c>
      <c r="E521" s="147" t="s">
        <v>1</v>
      </c>
      <c r="F521" s="148" t="s">
        <v>1041</v>
      </c>
      <c r="H521" s="149">
        <v>1</v>
      </c>
      <c r="I521" s="150"/>
      <c r="L521" s="145"/>
      <c r="M521" s="151"/>
      <c r="T521" s="152"/>
      <c r="AT521" s="147" t="s">
        <v>147</v>
      </c>
      <c r="AU521" s="147" t="s">
        <v>145</v>
      </c>
      <c r="AV521" s="12" t="s">
        <v>145</v>
      </c>
      <c r="AW521" s="12" t="s">
        <v>33</v>
      </c>
      <c r="AX521" s="12" t="s">
        <v>77</v>
      </c>
      <c r="AY521" s="147" t="s">
        <v>136</v>
      </c>
    </row>
    <row r="522" spans="2:65" s="12" customFormat="1" ht="11.25">
      <c r="B522" s="145"/>
      <c r="D522" s="146" t="s">
        <v>147</v>
      </c>
      <c r="E522" s="147" t="s">
        <v>1</v>
      </c>
      <c r="F522" s="148" t="s">
        <v>1043</v>
      </c>
      <c r="H522" s="149">
        <v>1</v>
      </c>
      <c r="I522" s="150"/>
      <c r="L522" s="145"/>
      <c r="M522" s="151"/>
      <c r="T522" s="152"/>
      <c r="AT522" s="147" t="s">
        <v>147</v>
      </c>
      <c r="AU522" s="147" t="s">
        <v>145</v>
      </c>
      <c r="AV522" s="12" t="s">
        <v>145</v>
      </c>
      <c r="AW522" s="12" t="s">
        <v>33</v>
      </c>
      <c r="AX522" s="12" t="s">
        <v>77</v>
      </c>
      <c r="AY522" s="147" t="s">
        <v>136</v>
      </c>
    </row>
    <row r="523" spans="2:65" s="12" customFormat="1" ht="11.25">
      <c r="B523" s="145"/>
      <c r="D523" s="146" t="s">
        <v>147</v>
      </c>
      <c r="E523" s="147" t="s">
        <v>1</v>
      </c>
      <c r="F523" s="148" t="s">
        <v>905</v>
      </c>
      <c r="H523" s="149">
        <v>1</v>
      </c>
      <c r="I523" s="150"/>
      <c r="L523" s="145"/>
      <c r="M523" s="151"/>
      <c r="T523" s="152"/>
      <c r="AT523" s="147" t="s">
        <v>147</v>
      </c>
      <c r="AU523" s="147" t="s">
        <v>145</v>
      </c>
      <c r="AV523" s="12" t="s">
        <v>145</v>
      </c>
      <c r="AW523" s="12" t="s">
        <v>33</v>
      </c>
      <c r="AX523" s="12" t="s">
        <v>77</v>
      </c>
      <c r="AY523" s="147" t="s">
        <v>136</v>
      </c>
    </row>
    <row r="524" spans="2:65" s="12" customFormat="1" ht="11.25">
      <c r="B524" s="145"/>
      <c r="D524" s="146" t="s">
        <v>147</v>
      </c>
      <c r="E524" s="147" t="s">
        <v>1</v>
      </c>
      <c r="F524" s="148" t="s">
        <v>517</v>
      </c>
      <c r="H524" s="149">
        <v>1</v>
      </c>
      <c r="I524" s="150"/>
      <c r="L524" s="145"/>
      <c r="M524" s="151"/>
      <c r="T524" s="152"/>
      <c r="AT524" s="147" t="s">
        <v>147</v>
      </c>
      <c r="AU524" s="147" t="s">
        <v>145</v>
      </c>
      <c r="AV524" s="12" t="s">
        <v>145</v>
      </c>
      <c r="AW524" s="12" t="s">
        <v>33</v>
      </c>
      <c r="AX524" s="12" t="s">
        <v>77</v>
      </c>
      <c r="AY524" s="147" t="s">
        <v>136</v>
      </c>
    </row>
    <row r="525" spans="2:65" s="13" customFormat="1" ht="11.25">
      <c r="B525" s="153"/>
      <c r="D525" s="146" t="s">
        <v>147</v>
      </c>
      <c r="E525" s="154" t="s">
        <v>1</v>
      </c>
      <c r="F525" s="155" t="s">
        <v>150</v>
      </c>
      <c r="H525" s="156">
        <v>4</v>
      </c>
      <c r="I525" s="157"/>
      <c r="L525" s="153"/>
      <c r="M525" s="158"/>
      <c r="T525" s="159"/>
      <c r="AT525" s="154" t="s">
        <v>147</v>
      </c>
      <c r="AU525" s="154" t="s">
        <v>145</v>
      </c>
      <c r="AV525" s="13" t="s">
        <v>144</v>
      </c>
      <c r="AW525" s="13" t="s">
        <v>33</v>
      </c>
      <c r="AX525" s="13" t="s">
        <v>85</v>
      </c>
      <c r="AY525" s="154" t="s">
        <v>136</v>
      </c>
    </row>
    <row r="526" spans="2:65" s="1" customFormat="1" ht="44.25" customHeight="1">
      <c r="B526" s="32"/>
      <c r="C526" s="160" t="s">
        <v>765</v>
      </c>
      <c r="D526" s="160" t="s">
        <v>151</v>
      </c>
      <c r="E526" s="161" t="s">
        <v>1994</v>
      </c>
      <c r="F526" s="162" t="s">
        <v>1995</v>
      </c>
      <c r="G526" s="163" t="s">
        <v>515</v>
      </c>
      <c r="H526" s="164">
        <v>4</v>
      </c>
      <c r="I526" s="165"/>
      <c r="J526" s="166">
        <f>ROUND(I526*H526,2)</f>
        <v>0</v>
      </c>
      <c r="K526" s="162" t="s">
        <v>1</v>
      </c>
      <c r="L526" s="167"/>
      <c r="M526" s="168" t="s">
        <v>1</v>
      </c>
      <c r="N526" s="169" t="s">
        <v>43</v>
      </c>
      <c r="P526" s="141">
        <f>O526*H526</f>
        <v>0</v>
      </c>
      <c r="Q526" s="141">
        <v>1.6000000000000001E-3</v>
      </c>
      <c r="R526" s="141">
        <f>Q526*H526</f>
        <v>6.4000000000000003E-3</v>
      </c>
      <c r="S526" s="141">
        <v>0</v>
      </c>
      <c r="T526" s="142">
        <f>S526*H526</f>
        <v>0</v>
      </c>
      <c r="AR526" s="143" t="s">
        <v>473</v>
      </c>
      <c r="AT526" s="143" t="s">
        <v>151</v>
      </c>
      <c r="AU526" s="143" t="s">
        <v>145</v>
      </c>
      <c r="AY526" s="17" t="s">
        <v>136</v>
      </c>
      <c r="BE526" s="144">
        <f>IF(N526="základní",J526,0)</f>
        <v>0</v>
      </c>
      <c r="BF526" s="144">
        <f>IF(N526="snížená",J526,0)</f>
        <v>0</v>
      </c>
      <c r="BG526" s="144">
        <f>IF(N526="zákl. přenesená",J526,0)</f>
        <v>0</v>
      </c>
      <c r="BH526" s="144">
        <f>IF(N526="sníž. přenesená",J526,0)</f>
        <v>0</v>
      </c>
      <c r="BI526" s="144">
        <f>IF(N526="nulová",J526,0)</f>
        <v>0</v>
      </c>
      <c r="BJ526" s="17" t="s">
        <v>145</v>
      </c>
      <c r="BK526" s="144">
        <f>ROUND(I526*H526,2)</f>
        <v>0</v>
      </c>
      <c r="BL526" s="17" t="s">
        <v>283</v>
      </c>
      <c r="BM526" s="143" t="s">
        <v>1996</v>
      </c>
    </row>
    <row r="527" spans="2:65" s="1" customFormat="1" ht="24.2" customHeight="1">
      <c r="B527" s="32"/>
      <c r="C527" s="132" t="s">
        <v>769</v>
      </c>
      <c r="D527" s="132" t="s">
        <v>139</v>
      </c>
      <c r="E527" s="133" t="s">
        <v>1997</v>
      </c>
      <c r="F527" s="134" t="s">
        <v>1998</v>
      </c>
      <c r="G527" s="135" t="s">
        <v>515</v>
      </c>
      <c r="H527" s="136">
        <v>8</v>
      </c>
      <c r="I527" s="137"/>
      <c r="J527" s="138">
        <f>ROUND(I527*H527,2)</f>
        <v>0</v>
      </c>
      <c r="K527" s="134" t="s">
        <v>143</v>
      </c>
      <c r="L527" s="32"/>
      <c r="M527" s="139" t="s">
        <v>1</v>
      </c>
      <c r="N527" s="140" t="s">
        <v>43</v>
      </c>
      <c r="P527" s="141">
        <f>O527*H527</f>
        <v>0</v>
      </c>
      <c r="Q527" s="141">
        <v>0</v>
      </c>
      <c r="R527" s="141">
        <f>Q527*H527</f>
        <v>0</v>
      </c>
      <c r="S527" s="141">
        <v>1.12E-2</v>
      </c>
      <c r="T527" s="142">
        <f>S527*H527</f>
        <v>8.9599999999999999E-2</v>
      </c>
      <c r="AR527" s="143" t="s">
        <v>283</v>
      </c>
      <c r="AT527" s="143" t="s">
        <v>139</v>
      </c>
      <c r="AU527" s="143" t="s">
        <v>145</v>
      </c>
      <c r="AY527" s="17" t="s">
        <v>136</v>
      </c>
      <c r="BE527" s="144">
        <f>IF(N527="základní",J527,0)</f>
        <v>0</v>
      </c>
      <c r="BF527" s="144">
        <f>IF(N527="snížená",J527,0)</f>
        <v>0</v>
      </c>
      <c r="BG527" s="144">
        <f>IF(N527="zákl. přenesená",J527,0)</f>
        <v>0</v>
      </c>
      <c r="BH527" s="144">
        <f>IF(N527="sníž. přenesená",J527,0)</f>
        <v>0</v>
      </c>
      <c r="BI527" s="144">
        <f>IF(N527="nulová",J527,0)</f>
        <v>0</v>
      </c>
      <c r="BJ527" s="17" t="s">
        <v>145</v>
      </c>
      <c r="BK527" s="144">
        <f>ROUND(I527*H527,2)</f>
        <v>0</v>
      </c>
      <c r="BL527" s="17" t="s">
        <v>283</v>
      </c>
      <c r="BM527" s="143" t="s">
        <v>1999</v>
      </c>
    </row>
    <row r="528" spans="2:65" s="12" customFormat="1" ht="11.25">
      <c r="B528" s="145"/>
      <c r="D528" s="146" t="s">
        <v>147</v>
      </c>
      <c r="E528" s="147" t="s">
        <v>1</v>
      </c>
      <c r="F528" s="148" t="s">
        <v>1041</v>
      </c>
      <c r="H528" s="149">
        <v>1</v>
      </c>
      <c r="I528" s="150"/>
      <c r="L528" s="145"/>
      <c r="M528" s="151"/>
      <c r="T528" s="152"/>
      <c r="AT528" s="147" t="s">
        <v>147</v>
      </c>
      <c r="AU528" s="147" t="s">
        <v>145</v>
      </c>
      <c r="AV528" s="12" t="s">
        <v>145</v>
      </c>
      <c r="AW528" s="12" t="s">
        <v>33</v>
      </c>
      <c r="AX528" s="12" t="s">
        <v>77</v>
      </c>
      <c r="AY528" s="147" t="s">
        <v>136</v>
      </c>
    </row>
    <row r="529" spans="2:65" s="12" customFormat="1" ht="11.25">
      <c r="B529" s="145"/>
      <c r="D529" s="146" t="s">
        <v>147</v>
      </c>
      <c r="E529" s="147" t="s">
        <v>1</v>
      </c>
      <c r="F529" s="148" t="s">
        <v>1043</v>
      </c>
      <c r="H529" s="149">
        <v>1</v>
      </c>
      <c r="I529" s="150"/>
      <c r="L529" s="145"/>
      <c r="M529" s="151"/>
      <c r="T529" s="152"/>
      <c r="AT529" s="147" t="s">
        <v>147</v>
      </c>
      <c r="AU529" s="147" t="s">
        <v>145</v>
      </c>
      <c r="AV529" s="12" t="s">
        <v>145</v>
      </c>
      <c r="AW529" s="12" t="s">
        <v>33</v>
      </c>
      <c r="AX529" s="12" t="s">
        <v>77</v>
      </c>
      <c r="AY529" s="147" t="s">
        <v>136</v>
      </c>
    </row>
    <row r="530" spans="2:65" s="12" customFormat="1" ht="11.25">
      <c r="B530" s="145"/>
      <c r="D530" s="146" t="s">
        <v>147</v>
      </c>
      <c r="E530" s="147" t="s">
        <v>1</v>
      </c>
      <c r="F530" s="148" t="s">
        <v>1739</v>
      </c>
      <c r="H530" s="149">
        <v>1</v>
      </c>
      <c r="I530" s="150"/>
      <c r="L530" s="145"/>
      <c r="M530" s="151"/>
      <c r="T530" s="152"/>
      <c r="AT530" s="147" t="s">
        <v>147</v>
      </c>
      <c r="AU530" s="147" t="s">
        <v>145</v>
      </c>
      <c r="AV530" s="12" t="s">
        <v>145</v>
      </c>
      <c r="AW530" s="12" t="s">
        <v>33</v>
      </c>
      <c r="AX530" s="12" t="s">
        <v>77</v>
      </c>
      <c r="AY530" s="147" t="s">
        <v>136</v>
      </c>
    </row>
    <row r="531" spans="2:65" s="12" customFormat="1" ht="11.25">
      <c r="B531" s="145"/>
      <c r="D531" s="146" t="s">
        <v>147</v>
      </c>
      <c r="E531" s="147" t="s">
        <v>1</v>
      </c>
      <c r="F531" s="148" t="s">
        <v>905</v>
      </c>
      <c r="H531" s="149">
        <v>1</v>
      </c>
      <c r="I531" s="150"/>
      <c r="L531" s="145"/>
      <c r="M531" s="151"/>
      <c r="T531" s="152"/>
      <c r="AT531" s="147" t="s">
        <v>147</v>
      </c>
      <c r="AU531" s="147" t="s">
        <v>145</v>
      </c>
      <c r="AV531" s="12" t="s">
        <v>145</v>
      </c>
      <c r="AW531" s="12" t="s">
        <v>33</v>
      </c>
      <c r="AX531" s="12" t="s">
        <v>77</v>
      </c>
      <c r="AY531" s="147" t="s">
        <v>136</v>
      </c>
    </row>
    <row r="532" spans="2:65" s="12" customFormat="1" ht="11.25">
      <c r="B532" s="145"/>
      <c r="D532" s="146" t="s">
        <v>147</v>
      </c>
      <c r="E532" s="147" t="s">
        <v>1</v>
      </c>
      <c r="F532" s="148" t="s">
        <v>1044</v>
      </c>
      <c r="H532" s="149">
        <v>1</v>
      </c>
      <c r="I532" s="150"/>
      <c r="L532" s="145"/>
      <c r="M532" s="151"/>
      <c r="T532" s="152"/>
      <c r="AT532" s="147" t="s">
        <v>147</v>
      </c>
      <c r="AU532" s="147" t="s">
        <v>145</v>
      </c>
      <c r="AV532" s="12" t="s">
        <v>145</v>
      </c>
      <c r="AW532" s="12" t="s">
        <v>33</v>
      </c>
      <c r="AX532" s="12" t="s">
        <v>77</v>
      </c>
      <c r="AY532" s="147" t="s">
        <v>136</v>
      </c>
    </row>
    <row r="533" spans="2:65" s="12" customFormat="1" ht="11.25">
      <c r="B533" s="145"/>
      <c r="D533" s="146" t="s">
        <v>147</v>
      </c>
      <c r="E533" s="147" t="s">
        <v>1</v>
      </c>
      <c r="F533" s="148" t="s">
        <v>1045</v>
      </c>
      <c r="H533" s="149">
        <v>1</v>
      </c>
      <c r="I533" s="150"/>
      <c r="L533" s="145"/>
      <c r="M533" s="151"/>
      <c r="T533" s="152"/>
      <c r="AT533" s="147" t="s">
        <v>147</v>
      </c>
      <c r="AU533" s="147" t="s">
        <v>145</v>
      </c>
      <c r="AV533" s="12" t="s">
        <v>145</v>
      </c>
      <c r="AW533" s="12" t="s">
        <v>33</v>
      </c>
      <c r="AX533" s="12" t="s">
        <v>77</v>
      </c>
      <c r="AY533" s="147" t="s">
        <v>136</v>
      </c>
    </row>
    <row r="534" spans="2:65" s="12" customFormat="1" ht="11.25">
      <c r="B534" s="145"/>
      <c r="D534" s="146" t="s">
        <v>147</v>
      </c>
      <c r="E534" s="147" t="s">
        <v>1</v>
      </c>
      <c r="F534" s="148" t="s">
        <v>1046</v>
      </c>
      <c r="H534" s="149">
        <v>1</v>
      </c>
      <c r="I534" s="150"/>
      <c r="L534" s="145"/>
      <c r="M534" s="151"/>
      <c r="T534" s="152"/>
      <c r="AT534" s="147" t="s">
        <v>147</v>
      </c>
      <c r="AU534" s="147" t="s">
        <v>145</v>
      </c>
      <c r="AV534" s="12" t="s">
        <v>145</v>
      </c>
      <c r="AW534" s="12" t="s">
        <v>33</v>
      </c>
      <c r="AX534" s="12" t="s">
        <v>77</v>
      </c>
      <c r="AY534" s="147" t="s">
        <v>136</v>
      </c>
    </row>
    <row r="535" spans="2:65" s="12" customFormat="1" ht="11.25">
      <c r="B535" s="145"/>
      <c r="D535" s="146" t="s">
        <v>147</v>
      </c>
      <c r="E535" s="147" t="s">
        <v>1</v>
      </c>
      <c r="F535" s="148" t="s">
        <v>517</v>
      </c>
      <c r="H535" s="149">
        <v>1</v>
      </c>
      <c r="I535" s="150"/>
      <c r="L535" s="145"/>
      <c r="M535" s="151"/>
      <c r="T535" s="152"/>
      <c r="AT535" s="147" t="s">
        <v>147</v>
      </c>
      <c r="AU535" s="147" t="s">
        <v>145</v>
      </c>
      <c r="AV535" s="12" t="s">
        <v>145</v>
      </c>
      <c r="AW535" s="12" t="s">
        <v>33</v>
      </c>
      <c r="AX535" s="12" t="s">
        <v>77</v>
      </c>
      <c r="AY535" s="147" t="s">
        <v>136</v>
      </c>
    </row>
    <row r="536" spans="2:65" s="13" customFormat="1" ht="11.25">
      <c r="B536" s="153"/>
      <c r="D536" s="146" t="s">
        <v>147</v>
      </c>
      <c r="E536" s="154" t="s">
        <v>1</v>
      </c>
      <c r="F536" s="155" t="s">
        <v>150</v>
      </c>
      <c r="H536" s="156">
        <v>8</v>
      </c>
      <c r="I536" s="157"/>
      <c r="L536" s="153"/>
      <c r="M536" s="158"/>
      <c r="T536" s="159"/>
      <c r="AT536" s="154" t="s">
        <v>147</v>
      </c>
      <c r="AU536" s="154" t="s">
        <v>145</v>
      </c>
      <c r="AV536" s="13" t="s">
        <v>144</v>
      </c>
      <c r="AW536" s="13" t="s">
        <v>33</v>
      </c>
      <c r="AX536" s="13" t="s">
        <v>85</v>
      </c>
      <c r="AY536" s="154" t="s">
        <v>136</v>
      </c>
    </row>
    <row r="537" spans="2:65" s="1" customFormat="1" ht="24.2" customHeight="1">
      <c r="B537" s="32"/>
      <c r="C537" s="132" t="s">
        <v>773</v>
      </c>
      <c r="D537" s="132" t="s">
        <v>139</v>
      </c>
      <c r="E537" s="133" t="s">
        <v>2000</v>
      </c>
      <c r="F537" s="134" t="s">
        <v>2001</v>
      </c>
      <c r="G537" s="135" t="s">
        <v>515</v>
      </c>
      <c r="H537" s="136">
        <v>8</v>
      </c>
      <c r="I537" s="137"/>
      <c r="J537" s="138">
        <f>ROUND(I537*H537,2)</f>
        <v>0</v>
      </c>
      <c r="K537" s="134" t="s">
        <v>143</v>
      </c>
      <c r="L537" s="32"/>
      <c r="M537" s="139" t="s">
        <v>1</v>
      </c>
      <c r="N537" s="140" t="s">
        <v>43</v>
      </c>
      <c r="P537" s="141">
        <f>O537*H537</f>
        <v>0</v>
      </c>
      <c r="Q537" s="141">
        <v>0</v>
      </c>
      <c r="R537" s="141">
        <f>Q537*H537</f>
        <v>0</v>
      </c>
      <c r="S537" s="141">
        <v>0</v>
      </c>
      <c r="T537" s="142">
        <f>S537*H537</f>
        <v>0</v>
      </c>
      <c r="AR537" s="143" t="s">
        <v>283</v>
      </c>
      <c r="AT537" s="143" t="s">
        <v>139</v>
      </c>
      <c r="AU537" s="143" t="s">
        <v>145</v>
      </c>
      <c r="AY537" s="17" t="s">
        <v>136</v>
      </c>
      <c r="BE537" s="144">
        <f>IF(N537="základní",J537,0)</f>
        <v>0</v>
      </c>
      <c r="BF537" s="144">
        <f>IF(N537="snížená",J537,0)</f>
        <v>0</v>
      </c>
      <c r="BG537" s="144">
        <f>IF(N537="zákl. přenesená",J537,0)</f>
        <v>0</v>
      </c>
      <c r="BH537" s="144">
        <f>IF(N537="sníž. přenesená",J537,0)</f>
        <v>0</v>
      </c>
      <c r="BI537" s="144">
        <f>IF(N537="nulová",J537,0)</f>
        <v>0</v>
      </c>
      <c r="BJ537" s="17" t="s">
        <v>145</v>
      </c>
      <c r="BK537" s="144">
        <f>ROUND(I537*H537,2)</f>
        <v>0</v>
      </c>
      <c r="BL537" s="17" t="s">
        <v>283</v>
      </c>
      <c r="BM537" s="143" t="s">
        <v>2002</v>
      </c>
    </row>
    <row r="538" spans="2:65" s="12" customFormat="1" ht="11.25">
      <c r="B538" s="145"/>
      <c r="D538" s="146" t="s">
        <v>147</v>
      </c>
      <c r="E538" s="147" t="s">
        <v>1</v>
      </c>
      <c r="F538" s="148" t="s">
        <v>1041</v>
      </c>
      <c r="H538" s="149">
        <v>1</v>
      </c>
      <c r="I538" s="150"/>
      <c r="L538" s="145"/>
      <c r="M538" s="151"/>
      <c r="T538" s="152"/>
      <c r="AT538" s="147" t="s">
        <v>147</v>
      </c>
      <c r="AU538" s="147" t="s">
        <v>145</v>
      </c>
      <c r="AV538" s="12" t="s">
        <v>145</v>
      </c>
      <c r="AW538" s="12" t="s">
        <v>33</v>
      </c>
      <c r="AX538" s="12" t="s">
        <v>77</v>
      </c>
      <c r="AY538" s="147" t="s">
        <v>136</v>
      </c>
    </row>
    <row r="539" spans="2:65" s="12" customFormat="1" ht="11.25">
      <c r="B539" s="145"/>
      <c r="D539" s="146" t="s">
        <v>147</v>
      </c>
      <c r="E539" s="147" t="s">
        <v>1</v>
      </c>
      <c r="F539" s="148" t="s">
        <v>1043</v>
      </c>
      <c r="H539" s="149">
        <v>1</v>
      </c>
      <c r="I539" s="150"/>
      <c r="L539" s="145"/>
      <c r="M539" s="151"/>
      <c r="T539" s="152"/>
      <c r="AT539" s="147" t="s">
        <v>147</v>
      </c>
      <c r="AU539" s="147" t="s">
        <v>145</v>
      </c>
      <c r="AV539" s="12" t="s">
        <v>145</v>
      </c>
      <c r="AW539" s="12" t="s">
        <v>33</v>
      </c>
      <c r="AX539" s="12" t="s">
        <v>77</v>
      </c>
      <c r="AY539" s="147" t="s">
        <v>136</v>
      </c>
    </row>
    <row r="540" spans="2:65" s="12" customFormat="1" ht="11.25">
      <c r="B540" s="145"/>
      <c r="D540" s="146" t="s">
        <v>147</v>
      </c>
      <c r="E540" s="147" t="s">
        <v>1</v>
      </c>
      <c r="F540" s="148" t="s">
        <v>1739</v>
      </c>
      <c r="H540" s="149">
        <v>1</v>
      </c>
      <c r="I540" s="150"/>
      <c r="L540" s="145"/>
      <c r="M540" s="151"/>
      <c r="T540" s="152"/>
      <c r="AT540" s="147" t="s">
        <v>147</v>
      </c>
      <c r="AU540" s="147" t="s">
        <v>145</v>
      </c>
      <c r="AV540" s="12" t="s">
        <v>145</v>
      </c>
      <c r="AW540" s="12" t="s">
        <v>33</v>
      </c>
      <c r="AX540" s="12" t="s">
        <v>77</v>
      </c>
      <c r="AY540" s="147" t="s">
        <v>136</v>
      </c>
    </row>
    <row r="541" spans="2:65" s="12" customFormat="1" ht="11.25">
      <c r="B541" s="145"/>
      <c r="D541" s="146" t="s">
        <v>147</v>
      </c>
      <c r="E541" s="147" t="s">
        <v>1</v>
      </c>
      <c r="F541" s="148" t="s">
        <v>905</v>
      </c>
      <c r="H541" s="149">
        <v>1</v>
      </c>
      <c r="I541" s="150"/>
      <c r="L541" s="145"/>
      <c r="M541" s="151"/>
      <c r="T541" s="152"/>
      <c r="AT541" s="147" t="s">
        <v>147</v>
      </c>
      <c r="AU541" s="147" t="s">
        <v>145</v>
      </c>
      <c r="AV541" s="12" t="s">
        <v>145</v>
      </c>
      <c r="AW541" s="12" t="s">
        <v>33</v>
      </c>
      <c r="AX541" s="12" t="s">
        <v>77</v>
      </c>
      <c r="AY541" s="147" t="s">
        <v>136</v>
      </c>
    </row>
    <row r="542" spans="2:65" s="12" customFormat="1" ht="11.25">
      <c r="B542" s="145"/>
      <c r="D542" s="146" t="s">
        <v>147</v>
      </c>
      <c r="E542" s="147" t="s">
        <v>1</v>
      </c>
      <c r="F542" s="148" t="s">
        <v>1044</v>
      </c>
      <c r="H542" s="149">
        <v>1</v>
      </c>
      <c r="I542" s="150"/>
      <c r="L542" s="145"/>
      <c r="M542" s="151"/>
      <c r="T542" s="152"/>
      <c r="AT542" s="147" t="s">
        <v>147</v>
      </c>
      <c r="AU542" s="147" t="s">
        <v>145</v>
      </c>
      <c r="AV542" s="12" t="s">
        <v>145</v>
      </c>
      <c r="AW542" s="12" t="s">
        <v>33</v>
      </c>
      <c r="AX542" s="12" t="s">
        <v>77</v>
      </c>
      <c r="AY542" s="147" t="s">
        <v>136</v>
      </c>
    </row>
    <row r="543" spans="2:65" s="12" customFormat="1" ht="11.25">
      <c r="B543" s="145"/>
      <c r="D543" s="146" t="s">
        <v>147</v>
      </c>
      <c r="E543" s="147" t="s">
        <v>1</v>
      </c>
      <c r="F543" s="148" t="s">
        <v>1045</v>
      </c>
      <c r="H543" s="149">
        <v>1</v>
      </c>
      <c r="I543" s="150"/>
      <c r="L543" s="145"/>
      <c r="M543" s="151"/>
      <c r="T543" s="152"/>
      <c r="AT543" s="147" t="s">
        <v>147</v>
      </c>
      <c r="AU543" s="147" t="s">
        <v>145</v>
      </c>
      <c r="AV543" s="12" t="s">
        <v>145</v>
      </c>
      <c r="AW543" s="12" t="s">
        <v>33</v>
      </c>
      <c r="AX543" s="12" t="s">
        <v>77</v>
      </c>
      <c r="AY543" s="147" t="s">
        <v>136</v>
      </c>
    </row>
    <row r="544" spans="2:65" s="12" customFormat="1" ht="11.25">
      <c r="B544" s="145"/>
      <c r="D544" s="146" t="s">
        <v>147</v>
      </c>
      <c r="E544" s="147" t="s">
        <v>1</v>
      </c>
      <c r="F544" s="148" t="s">
        <v>1046</v>
      </c>
      <c r="H544" s="149">
        <v>1</v>
      </c>
      <c r="I544" s="150"/>
      <c r="L544" s="145"/>
      <c r="M544" s="151"/>
      <c r="T544" s="152"/>
      <c r="AT544" s="147" t="s">
        <v>147</v>
      </c>
      <c r="AU544" s="147" t="s">
        <v>145</v>
      </c>
      <c r="AV544" s="12" t="s">
        <v>145</v>
      </c>
      <c r="AW544" s="12" t="s">
        <v>33</v>
      </c>
      <c r="AX544" s="12" t="s">
        <v>77</v>
      </c>
      <c r="AY544" s="147" t="s">
        <v>136</v>
      </c>
    </row>
    <row r="545" spans="2:65" s="12" customFormat="1" ht="11.25">
      <c r="B545" s="145"/>
      <c r="D545" s="146" t="s">
        <v>147</v>
      </c>
      <c r="E545" s="147" t="s">
        <v>1</v>
      </c>
      <c r="F545" s="148" t="s">
        <v>517</v>
      </c>
      <c r="H545" s="149">
        <v>1</v>
      </c>
      <c r="I545" s="150"/>
      <c r="L545" s="145"/>
      <c r="M545" s="151"/>
      <c r="T545" s="152"/>
      <c r="AT545" s="147" t="s">
        <v>147</v>
      </c>
      <c r="AU545" s="147" t="s">
        <v>145</v>
      </c>
      <c r="AV545" s="12" t="s">
        <v>145</v>
      </c>
      <c r="AW545" s="12" t="s">
        <v>33</v>
      </c>
      <c r="AX545" s="12" t="s">
        <v>77</v>
      </c>
      <c r="AY545" s="147" t="s">
        <v>136</v>
      </c>
    </row>
    <row r="546" spans="2:65" s="13" customFormat="1" ht="11.25">
      <c r="B546" s="153"/>
      <c r="D546" s="146" t="s">
        <v>147</v>
      </c>
      <c r="E546" s="154" t="s">
        <v>1</v>
      </c>
      <c r="F546" s="155" t="s">
        <v>150</v>
      </c>
      <c r="H546" s="156">
        <v>8</v>
      </c>
      <c r="I546" s="157"/>
      <c r="L546" s="153"/>
      <c r="M546" s="158"/>
      <c r="T546" s="159"/>
      <c r="AT546" s="154" t="s">
        <v>147</v>
      </c>
      <c r="AU546" s="154" t="s">
        <v>145</v>
      </c>
      <c r="AV546" s="13" t="s">
        <v>144</v>
      </c>
      <c r="AW546" s="13" t="s">
        <v>33</v>
      </c>
      <c r="AX546" s="13" t="s">
        <v>85</v>
      </c>
      <c r="AY546" s="154" t="s">
        <v>136</v>
      </c>
    </row>
    <row r="547" spans="2:65" s="1" customFormat="1" ht="21.75" customHeight="1">
      <c r="B547" s="32"/>
      <c r="C547" s="132" t="s">
        <v>778</v>
      </c>
      <c r="D547" s="132" t="s">
        <v>139</v>
      </c>
      <c r="E547" s="133" t="s">
        <v>2003</v>
      </c>
      <c r="F547" s="134" t="s">
        <v>2004</v>
      </c>
      <c r="G547" s="135" t="s">
        <v>515</v>
      </c>
      <c r="H547" s="136">
        <v>4</v>
      </c>
      <c r="I547" s="137"/>
      <c r="J547" s="138">
        <f>ROUND(I547*H547,2)</f>
        <v>0</v>
      </c>
      <c r="K547" s="134" t="s">
        <v>143</v>
      </c>
      <c r="L547" s="32"/>
      <c r="M547" s="139" t="s">
        <v>1</v>
      </c>
      <c r="N547" s="140" t="s">
        <v>43</v>
      </c>
      <c r="P547" s="141">
        <f>O547*H547</f>
        <v>0</v>
      </c>
      <c r="Q547" s="141">
        <v>0</v>
      </c>
      <c r="R547" s="141">
        <f>Q547*H547</f>
        <v>0</v>
      </c>
      <c r="S547" s="141">
        <v>0</v>
      </c>
      <c r="T547" s="142">
        <f>S547*H547</f>
        <v>0</v>
      </c>
      <c r="AR547" s="143" t="s">
        <v>283</v>
      </c>
      <c r="AT547" s="143" t="s">
        <v>139</v>
      </c>
      <c r="AU547" s="143" t="s">
        <v>145</v>
      </c>
      <c r="AY547" s="17" t="s">
        <v>136</v>
      </c>
      <c r="BE547" s="144">
        <f>IF(N547="základní",J547,0)</f>
        <v>0</v>
      </c>
      <c r="BF547" s="144">
        <f>IF(N547="snížená",J547,0)</f>
        <v>0</v>
      </c>
      <c r="BG547" s="144">
        <f>IF(N547="zákl. přenesená",J547,0)</f>
        <v>0</v>
      </c>
      <c r="BH547" s="144">
        <f>IF(N547="sníž. přenesená",J547,0)</f>
        <v>0</v>
      </c>
      <c r="BI547" s="144">
        <f>IF(N547="nulová",J547,0)</f>
        <v>0</v>
      </c>
      <c r="BJ547" s="17" t="s">
        <v>145</v>
      </c>
      <c r="BK547" s="144">
        <f>ROUND(I547*H547,2)</f>
        <v>0</v>
      </c>
      <c r="BL547" s="17" t="s">
        <v>283</v>
      </c>
      <c r="BM547" s="143" t="s">
        <v>2005</v>
      </c>
    </row>
    <row r="548" spans="2:65" s="12" customFormat="1" ht="11.25">
      <c r="B548" s="145"/>
      <c r="D548" s="146" t="s">
        <v>147</v>
      </c>
      <c r="E548" s="147" t="s">
        <v>1</v>
      </c>
      <c r="F548" s="148" t="s">
        <v>1041</v>
      </c>
      <c r="H548" s="149">
        <v>1</v>
      </c>
      <c r="I548" s="150"/>
      <c r="L548" s="145"/>
      <c r="M548" s="151"/>
      <c r="T548" s="152"/>
      <c r="AT548" s="147" t="s">
        <v>147</v>
      </c>
      <c r="AU548" s="147" t="s">
        <v>145</v>
      </c>
      <c r="AV548" s="12" t="s">
        <v>145</v>
      </c>
      <c r="AW548" s="12" t="s">
        <v>33</v>
      </c>
      <c r="AX548" s="12" t="s">
        <v>77</v>
      </c>
      <c r="AY548" s="147" t="s">
        <v>136</v>
      </c>
    </row>
    <row r="549" spans="2:65" s="12" customFormat="1" ht="11.25">
      <c r="B549" s="145"/>
      <c r="D549" s="146" t="s">
        <v>147</v>
      </c>
      <c r="E549" s="147" t="s">
        <v>1</v>
      </c>
      <c r="F549" s="148" t="s">
        <v>1043</v>
      </c>
      <c r="H549" s="149">
        <v>1</v>
      </c>
      <c r="I549" s="150"/>
      <c r="L549" s="145"/>
      <c r="M549" s="151"/>
      <c r="T549" s="152"/>
      <c r="AT549" s="147" t="s">
        <v>147</v>
      </c>
      <c r="AU549" s="147" t="s">
        <v>145</v>
      </c>
      <c r="AV549" s="12" t="s">
        <v>145</v>
      </c>
      <c r="AW549" s="12" t="s">
        <v>33</v>
      </c>
      <c r="AX549" s="12" t="s">
        <v>77</v>
      </c>
      <c r="AY549" s="147" t="s">
        <v>136</v>
      </c>
    </row>
    <row r="550" spans="2:65" s="12" customFormat="1" ht="11.25">
      <c r="B550" s="145"/>
      <c r="D550" s="146" t="s">
        <v>147</v>
      </c>
      <c r="E550" s="147" t="s">
        <v>1</v>
      </c>
      <c r="F550" s="148" t="s">
        <v>1739</v>
      </c>
      <c r="H550" s="149">
        <v>1</v>
      </c>
      <c r="I550" s="150"/>
      <c r="L550" s="145"/>
      <c r="M550" s="151"/>
      <c r="T550" s="152"/>
      <c r="AT550" s="147" t="s">
        <v>147</v>
      </c>
      <c r="AU550" s="147" t="s">
        <v>145</v>
      </c>
      <c r="AV550" s="12" t="s">
        <v>145</v>
      </c>
      <c r="AW550" s="12" t="s">
        <v>33</v>
      </c>
      <c r="AX550" s="12" t="s">
        <v>77</v>
      </c>
      <c r="AY550" s="147" t="s">
        <v>136</v>
      </c>
    </row>
    <row r="551" spans="2:65" s="12" customFormat="1" ht="11.25">
      <c r="B551" s="145"/>
      <c r="D551" s="146" t="s">
        <v>147</v>
      </c>
      <c r="E551" s="147" t="s">
        <v>1</v>
      </c>
      <c r="F551" s="148" t="s">
        <v>517</v>
      </c>
      <c r="H551" s="149">
        <v>1</v>
      </c>
      <c r="I551" s="150"/>
      <c r="L551" s="145"/>
      <c r="M551" s="151"/>
      <c r="T551" s="152"/>
      <c r="AT551" s="147" t="s">
        <v>147</v>
      </c>
      <c r="AU551" s="147" t="s">
        <v>145</v>
      </c>
      <c r="AV551" s="12" t="s">
        <v>145</v>
      </c>
      <c r="AW551" s="12" t="s">
        <v>33</v>
      </c>
      <c r="AX551" s="12" t="s">
        <v>77</v>
      </c>
      <c r="AY551" s="147" t="s">
        <v>136</v>
      </c>
    </row>
    <row r="552" spans="2:65" s="13" customFormat="1" ht="11.25">
      <c r="B552" s="153"/>
      <c r="D552" s="146" t="s">
        <v>147</v>
      </c>
      <c r="E552" s="154" t="s">
        <v>1</v>
      </c>
      <c r="F552" s="155" t="s">
        <v>150</v>
      </c>
      <c r="H552" s="156">
        <v>4</v>
      </c>
      <c r="I552" s="157"/>
      <c r="L552" s="153"/>
      <c r="M552" s="158"/>
      <c r="T552" s="159"/>
      <c r="AT552" s="154" t="s">
        <v>147</v>
      </c>
      <c r="AU552" s="154" t="s">
        <v>145</v>
      </c>
      <c r="AV552" s="13" t="s">
        <v>144</v>
      </c>
      <c r="AW552" s="13" t="s">
        <v>33</v>
      </c>
      <c r="AX552" s="13" t="s">
        <v>85</v>
      </c>
      <c r="AY552" s="154" t="s">
        <v>136</v>
      </c>
    </row>
    <row r="553" spans="2:65" s="1" customFormat="1" ht="16.5" customHeight="1">
      <c r="B553" s="32"/>
      <c r="C553" s="160" t="s">
        <v>782</v>
      </c>
      <c r="D553" s="160" t="s">
        <v>151</v>
      </c>
      <c r="E553" s="161" t="s">
        <v>2006</v>
      </c>
      <c r="F553" s="162" t="s">
        <v>2007</v>
      </c>
      <c r="G553" s="163" t="s">
        <v>515</v>
      </c>
      <c r="H553" s="164">
        <v>4</v>
      </c>
      <c r="I553" s="165"/>
      <c r="J553" s="166">
        <f>ROUND(I553*H553,2)</f>
        <v>0</v>
      </c>
      <c r="K553" s="162" t="s">
        <v>143</v>
      </c>
      <c r="L553" s="167"/>
      <c r="M553" s="168" t="s">
        <v>1</v>
      </c>
      <c r="N553" s="169" t="s">
        <v>43</v>
      </c>
      <c r="P553" s="141">
        <f>O553*H553</f>
        <v>0</v>
      </c>
      <c r="Q553" s="141">
        <v>1.1999999999999999E-3</v>
      </c>
      <c r="R553" s="141">
        <f>Q553*H553</f>
        <v>4.7999999999999996E-3</v>
      </c>
      <c r="S553" s="141">
        <v>0</v>
      </c>
      <c r="T553" s="142">
        <f>S553*H553</f>
        <v>0</v>
      </c>
      <c r="AR553" s="143" t="s">
        <v>473</v>
      </c>
      <c r="AT553" s="143" t="s">
        <v>151</v>
      </c>
      <c r="AU553" s="143" t="s">
        <v>145</v>
      </c>
      <c r="AY553" s="17" t="s">
        <v>136</v>
      </c>
      <c r="BE553" s="144">
        <f>IF(N553="základní",J553,0)</f>
        <v>0</v>
      </c>
      <c r="BF553" s="144">
        <f>IF(N553="snížená",J553,0)</f>
        <v>0</v>
      </c>
      <c r="BG553" s="144">
        <f>IF(N553="zákl. přenesená",J553,0)</f>
        <v>0</v>
      </c>
      <c r="BH553" s="144">
        <f>IF(N553="sníž. přenesená",J553,0)</f>
        <v>0</v>
      </c>
      <c r="BI553" s="144">
        <f>IF(N553="nulová",J553,0)</f>
        <v>0</v>
      </c>
      <c r="BJ553" s="17" t="s">
        <v>145</v>
      </c>
      <c r="BK553" s="144">
        <f>ROUND(I553*H553,2)</f>
        <v>0</v>
      </c>
      <c r="BL553" s="17" t="s">
        <v>283</v>
      </c>
      <c r="BM553" s="143" t="s">
        <v>2008</v>
      </c>
    </row>
    <row r="554" spans="2:65" s="1" customFormat="1" ht="37.9" customHeight="1">
      <c r="B554" s="32"/>
      <c r="C554" s="132" t="s">
        <v>786</v>
      </c>
      <c r="D554" s="132" t="s">
        <v>139</v>
      </c>
      <c r="E554" s="133" t="s">
        <v>2009</v>
      </c>
      <c r="F554" s="134" t="s">
        <v>2010</v>
      </c>
      <c r="G554" s="135" t="s">
        <v>1038</v>
      </c>
      <c r="H554" s="136">
        <v>8</v>
      </c>
      <c r="I554" s="137"/>
      <c r="J554" s="138">
        <f>ROUND(I554*H554,2)</f>
        <v>0</v>
      </c>
      <c r="K554" s="134" t="s">
        <v>1</v>
      </c>
      <c r="L554" s="32"/>
      <c r="M554" s="139" t="s">
        <v>1</v>
      </c>
      <c r="N554" s="140" t="s">
        <v>43</v>
      </c>
      <c r="P554" s="141">
        <f>O554*H554</f>
        <v>0</v>
      </c>
      <c r="Q554" s="141">
        <v>0</v>
      </c>
      <c r="R554" s="141">
        <f>Q554*H554</f>
        <v>0</v>
      </c>
      <c r="S554" s="141">
        <v>0</v>
      </c>
      <c r="T554" s="142">
        <f>S554*H554</f>
        <v>0</v>
      </c>
      <c r="AR554" s="143" t="s">
        <v>283</v>
      </c>
      <c r="AT554" s="143" t="s">
        <v>139</v>
      </c>
      <c r="AU554" s="143" t="s">
        <v>145</v>
      </c>
      <c r="AY554" s="17" t="s">
        <v>136</v>
      </c>
      <c r="BE554" s="144">
        <f>IF(N554="základní",J554,0)</f>
        <v>0</v>
      </c>
      <c r="BF554" s="144">
        <f>IF(N554="snížená",J554,0)</f>
        <v>0</v>
      </c>
      <c r="BG554" s="144">
        <f>IF(N554="zákl. přenesená",J554,0)</f>
        <v>0</v>
      </c>
      <c r="BH554" s="144">
        <f>IF(N554="sníž. přenesená",J554,0)</f>
        <v>0</v>
      </c>
      <c r="BI554" s="144">
        <f>IF(N554="nulová",J554,0)</f>
        <v>0</v>
      </c>
      <c r="BJ554" s="17" t="s">
        <v>145</v>
      </c>
      <c r="BK554" s="144">
        <f>ROUND(I554*H554,2)</f>
        <v>0</v>
      </c>
      <c r="BL554" s="17" t="s">
        <v>283</v>
      </c>
      <c r="BM554" s="143" t="s">
        <v>2011</v>
      </c>
    </row>
    <row r="555" spans="2:65" s="12" customFormat="1" ht="11.25">
      <c r="B555" s="145"/>
      <c r="D555" s="146" t="s">
        <v>147</v>
      </c>
      <c r="E555" s="147" t="s">
        <v>1</v>
      </c>
      <c r="F555" s="148" t="s">
        <v>1041</v>
      </c>
      <c r="H555" s="149">
        <v>1</v>
      </c>
      <c r="I555" s="150"/>
      <c r="L555" s="145"/>
      <c r="M555" s="151"/>
      <c r="T555" s="152"/>
      <c r="AT555" s="147" t="s">
        <v>147</v>
      </c>
      <c r="AU555" s="147" t="s">
        <v>145</v>
      </c>
      <c r="AV555" s="12" t="s">
        <v>145</v>
      </c>
      <c r="AW555" s="12" t="s">
        <v>33</v>
      </c>
      <c r="AX555" s="12" t="s">
        <v>77</v>
      </c>
      <c r="AY555" s="147" t="s">
        <v>136</v>
      </c>
    </row>
    <row r="556" spans="2:65" s="12" customFormat="1" ht="11.25">
      <c r="B556" s="145"/>
      <c r="D556" s="146" t="s">
        <v>147</v>
      </c>
      <c r="E556" s="147" t="s">
        <v>1</v>
      </c>
      <c r="F556" s="148" t="s">
        <v>1043</v>
      </c>
      <c r="H556" s="149">
        <v>1</v>
      </c>
      <c r="I556" s="150"/>
      <c r="L556" s="145"/>
      <c r="M556" s="151"/>
      <c r="T556" s="152"/>
      <c r="AT556" s="147" t="s">
        <v>147</v>
      </c>
      <c r="AU556" s="147" t="s">
        <v>145</v>
      </c>
      <c r="AV556" s="12" t="s">
        <v>145</v>
      </c>
      <c r="AW556" s="12" t="s">
        <v>33</v>
      </c>
      <c r="AX556" s="12" t="s">
        <v>77</v>
      </c>
      <c r="AY556" s="147" t="s">
        <v>136</v>
      </c>
    </row>
    <row r="557" spans="2:65" s="12" customFormat="1" ht="11.25">
      <c r="B557" s="145"/>
      <c r="D557" s="146" t="s">
        <v>147</v>
      </c>
      <c r="E557" s="147" t="s">
        <v>1</v>
      </c>
      <c r="F557" s="148" t="s">
        <v>1739</v>
      </c>
      <c r="H557" s="149">
        <v>1</v>
      </c>
      <c r="I557" s="150"/>
      <c r="L557" s="145"/>
      <c r="M557" s="151"/>
      <c r="T557" s="152"/>
      <c r="AT557" s="147" t="s">
        <v>147</v>
      </c>
      <c r="AU557" s="147" t="s">
        <v>145</v>
      </c>
      <c r="AV557" s="12" t="s">
        <v>145</v>
      </c>
      <c r="AW557" s="12" t="s">
        <v>33</v>
      </c>
      <c r="AX557" s="12" t="s">
        <v>77</v>
      </c>
      <c r="AY557" s="147" t="s">
        <v>136</v>
      </c>
    </row>
    <row r="558" spans="2:65" s="12" customFormat="1" ht="11.25">
      <c r="B558" s="145"/>
      <c r="D558" s="146" t="s">
        <v>147</v>
      </c>
      <c r="E558" s="147" t="s">
        <v>1</v>
      </c>
      <c r="F558" s="148" t="s">
        <v>905</v>
      </c>
      <c r="H558" s="149">
        <v>1</v>
      </c>
      <c r="I558" s="150"/>
      <c r="L558" s="145"/>
      <c r="M558" s="151"/>
      <c r="T558" s="152"/>
      <c r="AT558" s="147" t="s">
        <v>147</v>
      </c>
      <c r="AU558" s="147" t="s">
        <v>145</v>
      </c>
      <c r="AV558" s="12" t="s">
        <v>145</v>
      </c>
      <c r="AW558" s="12" t="s">
        <v>33</v>
      </c>
      <c r="AX558" s="12" t="s">
        <v>77</v>
      </c>
      <c r="AY558" s="147" t="s">
        <v>136</v>
      </c>
    </row>
    <row r="559" spans="2:65" s="12" customFormat="1" ht="11.25">
      <c r="B559" s="145"/>
      <c r="D559" s="146" t="s">
        <v>147</v>
      </c>
      <c r="E559" s="147" t="s">
        <v>1</v>
      </c>
      <c r="F559" s="148" t="s">
        <v>1044</v>
      </c>
      <c r="H559" s="149">
        <v>1</v>
      </c>
      <c r="I559" s="150"/>
      <c r="L559" s="145"/>
      <c r="M559" s="151"/>
      <c r="T559" s="152"/>
      <c r="AT559" s="147" t="s">
        <v>147</v>
      </c>
      <c r="AU559" s="147" t="s">
        <v>145</v>
      </c>
      <c r="AV559" s="12" t="s">
        <v>145</v>
      </c>
      <c r="AW559" s="12" t="s">
        <v>33</v>
      </c>
      <c r="AX559" s="12" t="s">
        <v>77</v>
      </c>
      <c r="AY559" s="147" t="s">
        <v>136</v>
      </c>
    </row>
    <row r="560" spans="2:65" s="12" customFormat="1" ht="11.25">
      <c r="B560" s="145"/>
      <c r="D560" s="146" t="s">
        <v>147</v>
      </c>
      <c r="E560" s="147" t="s">
        <v>1</v>
      </c>
      <c r="F560" s="148" t="s">
        <v>1045</v>
      </c>
      <c r="H560" s="149">
        <v>1</v>
      </c>
      <c r="I560" s="150"/>
      <c r="L560" s="145"/>
      <c r="M560" s="151"/>
      <c r="T560" s="152"/>
      <c r="AT560" s="147" t="s">
        <v>147</v>
      </c>
      <c r="AU560" s="147" t="s">
        <v>145</v>
      </c>
      <c r="AV560" s="12" t="s">
        <v>145</v>
      </c>
      <c r="AW560" s="12" t="s">
        <v>33</v>
      </c>
      <c r="AX560" s="12" t="s">
        <v>77</v>
      </c>
      <c r="AY560" s="147" t="s">
        <v>136</v>
      </c>
    </row>
    <row r="561" spans="2:65" s="12" customFormat="1" ht="11.25">
      <c r="B561" s="145"/>
      <c r="D561" s="146" t="s">
        <v>147</v>
      </c>
      <c r="E561" s="147" t="s">
        <v>1</v>
      </c>
      <c r="F561" s="148" t="s">
        <v>1046</v>
      </c>
      <c r="H561" s="149">
        <v>1</v>
      </c>
      <c r="I561" s="150"/>
      <c r="L561" s="145"/>
      <c r="M561" s="151"/>
      <c r="T561" s="152"/>
      <c r="AT561" s="147" t="s">
        <v>147</v>
      </c>
      <c r="AU561" s="147" t="s">
        <v>145</v>
      </c>
      <c r="AV561" s="12" t="s">
        <v>145</v>
      </c>
      <c r="AW561" s="12" t="s">
        <v>33</v>
      </c>
      <c r="AX561" s="12" t="s">
        <v>77</v>
      </c>
      <c r="AY561" s="147" t="s">
        <v>136</v>
      </c>
    </row>
    <row r="562" spans="2:65" s="12" customFormat="1" ht="11.25">
      <c r="B562" s="145"/>
      <c r="D562" s="146" t="s">
        <v>147</v>
      </c>
      <c r="E562" s="147" t="s">
        <v>1</v>
      </c>
      <c r="F562" s="148" t="s">
        <v>517</v>
      </c>
      <c r="H562" s="149">
        <v>1</v>
      </c>
      <c r="I562" s="150"/>
      <c r="L562" s="145"/>
      <c r="M562" s="151"/>
      <c r="T562" s="152"/>
      <c r="AT562" s="147" t="s">
        <v>147</v>
      </c>
      <c r="AU562" s="147" t="s">
        <v>145</v>
      </c>
      <c r="AV562" s="12" t="s">
        <v>145</v>
      </c>
      <c r="AW562" s="12" t="s">
        <v>33</v>
      </c>
      <c r="AX562" s="12" t="s">
        <v>77</v>
      </c>
      <c r="AY562" s="147" t="s">
        <v>136</v>
      </c>
    </row>
    <row r="563" spans="2:65" s="13" customFormat="1" ht="11.25">
      <c r="B563" s="153"/>
      <c r="D563" s="146" t="s">
        <v>147</v>
      </c>
      <c r="E563" s="154" t="s">
        <v>1</v>
      </c>
      <c r="F563" s="155" t="s">
        <v>150</v>
      </c>
      <c r="H563" s="156">
        <v>8</v>
      </c>
      <c r="I563" s="157"/>
      <c r="L563" s="153"/>
      <c r="M563" s="158"/>
      <c r="T563" s="159"/>
      <c r="AT563" s="154" t="s">
        <v>147</v>
      </c>
      <c r="AU563" s="154" t="s">
        <v>145</v>
      </c>
      <c r="AV563" s="13" t="s">
        <v>144</v>
      </c>
      <c r="AW563" s="13" t="s">
        <v>33</v>
      </c>
      <c r="AX563" s="13" t="s">
        <v>85</v>
      </c>
      <c r="AY563" s="154" t="s">
        <v>136</v>
      </c>
    </row>
    <row r="564" spans="2:65" s="1" customFormat="1" ht="16.5" customHeight="1">
      <c r="B564" s="32"/>
      <c r="C564" s="132" t="s">
        <v>791</v>
      </c>
      <c r="D564" s="132" t="s">
        <v>139</v>
      </c>
      <c r="E564" s="133" t="s">
        <v>2012</v>
      </c>
      <c r="F564" s="134" t="s">
        <v>2013</v>
      </c>
      <c r="G564" s="135" t="s">
        <v>515</v>
      </c>
      <c r="H564" s="136">
        <v>2</v>
      </c>
      <c r="I564" s="137"/>
      <c r="J564" s="138">
        <f>ROUND(I564*H564,2)</f>
        <v>0</v>
      </c>
      <c r="K564" s="134" t="s">
        <v>143</v>
      </c>
      <c r="L564" s="32"/>
      <c r="M564" s="139" t="s">
        <v>1</v>
      </c>
      <c r="N564" s="140" t="s">
        <v>43</v>
      </c>
      <c r="P564" s="141">
        <f>O564*H564</f>
        <v>0</v>
      </c>
      <c r="Q564" s="141">
        <v>0</v>
      </c>
      <c r="R564" s="141">
        <f>Q564*H564</f>
        <v>0</v>
      </c>
      <c r="S564" s="141">
        <v>0</v>
      </c>
      <c r="T564" s="142">
        <f>S564*H564</f>
        <v>0</v>
      </c>
      <c r="AR564" s="143" t="s">
        <v>283</v>
      </c>
      <c r="AT564" s="143" t="s">
        <v>139</v>
      </c>
      <c r="AU564" s="143" t="s">
        <v>145</v>
      </c>
      <c r="AY564" s="17" t="s">
        <v>136</v>
      </c>
      <c r="BE564" s="144">
        <f>IF(N564="základní",J564,0)</f>
        <v>0</v>
      </c>
      <c r="BF564" s="144">
        <f>IF(N564="snížená",J564,0)</f>
        <v>0</v>
      </c>
      <c r="BG564" s="144">
        <f>IF(N564="zákl. přenesená",J564,0)</f>
        <v>0</v>
      </c>
      <c r="BH564" s="144">
        <f>IF(N564="sníž. přenesená",J564,0)</f>
        <v>0</v>
      </c>
      <c r="BI564" s="144">
        <f>IF(N564="nulová",J564,0)</f>
        <v>0</v>
      </c>
      <c r="BJ564" s="17" t="s">
        <v>145</v>
      </c>
      <c r="BK564" s="144">
        <f>ROUND(I564*H564,2)</f>
        <v>0</v>
      </c>
      <c r="BL564" s="17" t="s">
        <v>283</v>
      </c>
      <c r="BM564" s="143" t="s">
        <v>2014</v>
      </c>
    </row>
    <row r="565" spans="2:65" s="12" customFormat="1" ht="11.25">
      <c r="B565" s="145"/>
      <c r="D565" s="146" t="s">
        <v>147</v>
      </c>
      <c r="E565" s="147" t="s">
        <v>1</v>
      </c>
      <c r="F565" s="148" t="s">
        <v>2015</v>
      </c>
      <c r="H565" s="149">
        <v>2</v>
      </c>
      <c r="I565" s="150"/>
      <c r="L565" s="145"/>
      <c r="M565" s="151"/>
      <c r="T565" s="152"/>
      <c r="AT565" s="147" t="s">
        <v>147</v>
      </c>
      <c r="AU565" s="147" t="s">
        <v>145</v>
      </c>
      <c r="AV565" s="12" t="s">
        <v>145</v>
      </c>
      <c r="AW565" s="12" t="s">
        <v>33</v>
      </c>
      <c r="AX565" s="12" t="s">
        <v>85</v>
      </c>
      <c r="AY565" s="147" t="s">
        <v>136</v>
      </c>
    </row>
    <row r="566" spans="2:65" s="1" customFormat="1" ht="21.75" customHeight="1">
      <c r="B566" s="32"/>
      <c r="C566" s="160" t="s">
        <v>795</v>
      </c>
      <c r="D566" s="160" t="s">
        <v>151</v>
      </c>
      <c r="E566" s="161" t="s">
        <v>2016</v>
      </c>
      <c r="F566" s="162" t="s">
        <v>2017</v>
      </c>
      <c r="G566" s="163" t="s">
        <v>515</v>
      </c>
      <c r="H566" s="164">
        <v>2</v>
      </c>
      <c r="I566" s="165"/>
      <c r="J566" s="166">
        <f>ROUND(I566*H566,2)</f>
        <v>0</v>
      </c>
      <c r="K566" s="162" t="s">
        <v>143</v>
      </c>
      <c r="L566" s="167"/>
      <c r="M566" s="168" t="s">
        <v>1</v>
      </c>
      <c r="N566" s="169" t="s">
        <v>43</v>
      </c>
      <c r="P566" s="141">
        <f>O566*H566</f>
        <v>0</v>
      </c>
      <c r="Q566" s="141">
        <v>1.2E-4</v>
      </c>
      <c r="R566" s="141">
        <f>Q566*H566</f>
        <v>2.4000000000000001E-4</v>
      </c>
      <c r="S566" s="141">
        <v>0</v>
      </c>
      <c r="T566" s="142">
        <f>S566*H566</f>
        <v>0</v>
      </c>
      <c r="AR566" s="143" t="s">
        <v>473</v>
      </c>
      <c r="AT566" s="143" t="s">
        <v>151</v>
      </c>
      <c r="AU566" s="143" t="s">
        <v>145</v>
      </c>
      <c r="AY566" s="17" t="s">
        <v>136</v>
      </c>
      <c r="BE566" s="144">
        <f>IF(N566="základní",J566,0)</f>
        <v>0</v>
      </c>
      <c r="BF566" s="144">
        <f>IF(N566="snížená",J566,0)</f>
        <v>0</v>
      </c>
      <c r="BG566" s="144">
        <f>IF(N566="zákl. přenesená",J566,0)</f>
        <v>0</v>
      </c>
      <c r="BH566" s="144">
        <f>IF(N566="sníž. přenesená",J566,0)</f>
        <v>0</v>
      </c>
      <c r="BI566" s="144">
        <f>IF(N566="nulová",J566,0)</f>
        <v>0</v>
      </c>
      <c r="BJ566" s="17" t="s">
        <v>145</v>
      </c>
      <c r="BK566" s="144">
        <f>ROUND(I566*H566,2)</f>
        <v>0</v>
      </c>
      <c r="BL566" s="17" t="s">
        <v>283</v>
      </c>
      <c r="BM566" s="143" t="s">
        <v>2018</v>
      </c>
    </row>
    <row r="567" spans="2:65" s="1" customFormat="1" ht="24.2" customHeight="1">
      <c r="B567" s="32"/>
      <c r="C567" s="132" t="s">
        <v>800</v>
      </c>
      <c r="D567" s="132" t="s">
        <v>139</v>
      </c>
      <c r="E567" s="133" t="s">
        <v>2019</v>
      </c>
      <c r="F567" s="134" t="s">
        <v>2020</v>
      </c>
      <c r="G567" s="135" t="s">
        <v>196</v>
      </c>
      <c r="H567" s="136">
        <v>6.1</v>
      </c>
      <c r="I567" s="137"/>
      <c r="J567" s="138">
        <f>ROUND(I567*H567,2)</f>
        <v>0</v>
      </c>
      <c r="K567" s="134" t="s">
        <v>143</v>
      </c>
      <c r="L567" s="32"/>
      <c r="M567" s="139" t="s">
        <v>1</v>
      </c>
      <c r="N567" s="140" t="s">
        <v>43</v>
      </c>
      <c r="P567" s="141">
        <f>O567*H567</f>
        <v>0</v>
      </c>
      <c r="Q567" s="141">
        <v>0</v>
      </c>
      <c r="R567" s="141">
        <f>Q567*H567</f>
        <v>0</v>
      </c>
      <c r="S567" s="141">
        <v>0</v>
      </c>
      <c r="T567" s="142">
        <f>S567*H567</f>
        <v>0</v>
      </c>
      <c r="AR567" s="143" t="s">
        <v>283</v>
      </c>
      <c r="AT567" s="143" t="s">
        <v>139</v>
      </c>
      <c r="AU567" s="143" t="s">
        <v>145</v>
      </c>
      <c r="AY567" s="17" t="s">
        <v>136</v>
      </c>
      <c r="BE567" s="144">
        <f>IF(N567="základní",J567,0)</f>
        <v>0</v>
      </c>
      <c r="BF567" s="144">
        <f>IF(N567="snížená",J567,0)</f>
        <v>0</v>
      </c>
      <c r="BG567" s="144">
        <f>IF(N567="zákl. přenesená",J567,0)</f>
        <v>0</v>
      </c>
      <c r="BH567" s="144">
        <f>IF(N567="sníž. přenesená",J567,0)</f>
        <v>0</v>
      </c>
      <c r="BI567" s="144">
        <f>IF(N567="nulová",J567,0)</f>
        <v>0</v>
      </c>
      <c r="BJ567" s="17" t="s">
        <v>145</v>
      </c>
      <c r="BK567" s="144">
        <f>ROUND(I567*H567,2)</f>
        <v>0</v>
      </c>
      <c r="BL567" s="17" t="s">
        <v>283</v>
      </c>
      <c r="BM567" s="143" t="s">
        <v>2021</v>
      </c>
    </row>
    <row r="568" spans="2:65" s="12" customFormat="1" ht="11.25">
      <c r="B568" s="145"/>
      <c r="D568" s="146" t="s">
        <v>147</v>
      </c>
      <c r="E568" s="147" t="s">
        <v>1</v>
      </c>
      <c r="F568" s="148" t="s">
        <v>2022</v>
      </c>
      <c r="H568" s="149">
        <v>2.5</v>
      </c>
      <c r="I568" s="150"/>
      <c r="L568" s="145"/>
      <c r="M568" s="151"/>
      <c r="T568" s="152"/>
      <c r="AT568" s="147" t="s">
        <v>147</v>
      </c>
      <c r="AU568" s="147" t="s">
        <v>145</v>
      </c>
      <c r="AV568" s="12" t="s">
        <v>145</v>
      </c>
      <c r="AW568" s="12" t="s">
        <v>33</v>
      </c>
      <c r="AX568" s="12" t="s">
        <v>77</v>
      </c>
      <c r="AY568" s="147" t="s">
        <v>136</v>
      </c>
    </row>
    <row r="569" spans="2:65" s="12" customFormat="1" ht="11.25">
      <c r="B569" s="145"/>
      <c r="D569" s="146" t="s">
        <v>147</v>
      </c>
      <c r="E569" s="147" t="s">
        <v>1</v>
      </c>
      <c r="F569" s="148" t="s">
        <v>2023</v>
      </c>
      <c r="H569" s="149">
        <v>1.8</v>
      </c>
      <c r="I569" s="150"/>
      <c r="L569" s="145"/>
      <c r="M569" s="151"/>
      <c r="T569" s="152"/>
      <c r="AT569" s="147" t="s">
        <v>147</v>
      </c>
      <c r="AU569" s="147" t="s">
        <v>145</v>
      </c>
      <c r="AV569" s="12" t="s">
        <v>145</v>
      </c>
      <c r="AW569" s="12" t="s">
        <v>33</v>
      </c>
      <c r="AX569" s="12" t="s">
        <v>77</v>
      </c>
      <c r="AY569" s="147" t="s">
        <v>136</v>
      </c>
    </row>
    <row r="570" spans="2:65" s="12" customFormat="1" ht="11.25">
      <c r="B570" s="145"/>
      <c r="D570" s="146" t="s">
        <v>147</v>
      </c>
      <c r="E570" s="147" t="s">
        <v>1</v>
      </c>
      <c r="F570" s="148" t="s">
        <v>2024</v>
      </c>
      <c r="H570" s="149">
        <v>1.8</v>
      </c>
      <c r="I570" s="150"/>
      <c r="L570" s="145"/>
      <c r="M570" s="151"/>
      <c r="T570" s="152"/>
      <c r="AT570" s="147" t="s">
        <v>147</v>
      </c>
      <c r="AU570" s="147" t="s">
        <v>145</v>
      </c>
      <c r="AV570" s="12" t="s">
        <v>145</v>
      </c>
      <c r="AW570" s="12" t="s">
        <v>33</v>
      </c>
      <c r="AX570" s="12" t="s">
        <v>77</v>
      </c>
      <c r="AY570" s="147" t="s">
        <v>136</v>
      </c>
    </row>
    <row r="571" spans="2:65" s="13" customFormat="1" ht="11.25">
      <c r="B571" s="153"/>
      <c r="D571" s="146" t="s">
        <v>147</v>
      </c>
      <c r="E571" s="154" t="s">
        <v>1</v>
      </c>
      <c r="F571" s="155" t="s">
        <v>150</v>
      </c>
      <c r="H571" s="156">
        <v>6.1</v>
      </c>
      <c r="I571" s="157"/>
      <c r="L571" s="153"/>
      <c r="M571" s="158"/>
      <c r="T571" s="159"/>
      <c r="AT571" s="154" t="s">
        <v>147</v>
      </c>
      <c r="AU571" s="154" t="s">
        <v>145</v>
      </c>
      <c r="AV571" s="13" t="s">
        <v>144</v>
      </c>
      <c r="AW571" s="13" t="s">
        <v>33</v>
      </c>
      <c r="AX571" s="13" t="s">
        <v>85</v>
      </c>
      <c r="AY571" s="154" t="s">
        <v>136</v>
      </c>
    </row>
    <row r="572" spans="2:65" s="1" customFormat="1" ht="16.5" customHeight="1">
      <c r="B572" s="32"/>
      <c r="C572" s="160" t="s">
        <v>804</v>
      </c>
      <c r="D572" s="160" t="s">
        <v>151</v>
      </c>
      <c r="E572" s="161" t="s">
        <v>2025</v>
      </c>
      <c r="F572" s="162" t="s">
        <v>2026</v>
      </c>
      <c r="G572" s="163" t="s">
        <v>196</v>
      </c>
      <c r="H572" s="164">
        <v>7.32</v>
      </c>
      <c r="I572" s="165"/>
      <c r="J572" s="166">
        <f>ROUND(I572*H572,2)</f>
        <v>0</v>
      </c>
      <c r="K572" s="162" t="s">
        <v>143</v>
      </c>
      <c r="L572" s="167"/>
      <c r="M572" s="168" t="s">
        <v>1</v>
      </c>
      <c r="N572" s="169" t="s">
        <v>43</v>
      </c>
      <c r="P572" s="141">
        <f>O572*H572</f>
        <v>0</v>
      </c>
      <c r="Q572" s="141">
        <v>6.9999999999999999E-4</v>
      </c>
      <c r="R572" s="141">
        <f>Q572*H572</f>
        <v>5.1240000000000001E-3</v>
      </c>
      <c r="S572" s="141">
        <v>0</v>
      </c>
      <c r="T572" s="142">
        <f>S572*H572</f>
        <v>0</v>
      </c>
      <c r="AR572" s="143" t="s">
        <v>473</v>
      </c>
      <c r="AT572" s="143" t="s">
        <v>151</v>
      </c>
      <c r="AU572" s="143" t="s">
        <v>145</v>
      </c>
      <c r="AY572" s="17" t="s">
        <v>136</v>
      </c>
      <c r="BE572" s="144">
        <f>IF(N572="základní",J572,0)</f>
        <v>0</v>
      </c>
      <c r="BF572" s="144">
        <f>IF(N572="snížená",J572,0)</f>
        <v>0</v>
      </c>
      <c r="BG572" s="144">
        <f>IF(N572="zákl. přenesená",J572,0)</f>
        <v>0</v>
      </c>
      <c r="BH572" s="144">
        <f>IF(N572="sníž. přenesená",J572,0)</f>
        <v>0</v>
      </c>
      <c r="BI572" s="144">
        <f>IF(N572="nulová",J572,0)</f>
        <v>0</v>
      </c>
      <c r="BJ572" s="17" t="s">
        <v>145</v>
      </c>
      <c r="BK572" s="144">
        <f>ROUND(I572*H572,2)</f>
        <v>0</v>
      </c>
      <c r="BL572" s="17" t="s">
        <v>283</v>
      </c>
      <c r="BM572" s="143" t="s">
        <v>2027</v>
      </c>
    </row>
    <row r="573" spans="2:65" s="12" customFormat="1" ht="11.25">
      <c r="B573" s="145"/>
      <c r="D573" s="146" t="s">
        <v>147</v>
      </c>
      <c r="F573" s="148" t="s">
        <v>2028</v>
      </c>
      <c r="H573" s="149">
        <v>7.32</v>
      </c>
      <c r="I573" s="150"/>
      <c r="L573" s="145"/>
      <c r="M573" s="151"/>
      <c r="T573" s="152"/>
      <c r="AT573" s="147" t="s">
        <v>147</v>
      </c>
      <c r="AU573" s="147" t="s">
        <v>145</v>
      </c>
      <c r="AV573" s="12" t="s">
        <v>145</v>
      </c>
      <c r="AW573" s="12" t="s">
        <v>4</v>
      </c>
      <c r="AX573" s="12" t="s">
        <v>85</v>
      </c>
      <c r="AY573" s="147" t="s">
        <v>136</v>
      </c>
    </row>
    <row r="574" spans="2:65" s="1" customFormat="1" ht="24.2" customHeight="1">
      <c r="B574" s="32"/>
      <c r="C574" s="132" t="s">
        <v>809</v>
      </c>
      <c r="D574" s="132" t="s">
        <v>139</v>
      </c>
      <c r="E574" s="133" t="s">
        <v>2029</v>
      </c>
      <c r="F574" s="134" t="s">
        <v>2030</v>
      </c>
      <c r="G574" s="135" t="s">
        <v>515</v>
      </c>
      <c r="H574" s="136">
        <v>3</v>
      </c>
      <c r="I574" s="137"/>
      <c r="J574" s="138">
        <f>ROUND(I574*H574,2)</f>
        <v>0</v>
      </c>
      <c r="K574" s="134" t="s">
        <v>143</v>
      </c>
      <c r="L574" s="32"/>
      <c r="M574" s="139" t="s">
        <v>1</v>
      </c>
      <c r="N574" s="140" t="s">
        <v>43</v>
      </c>
      <c r="P574" s="141">
        <f>O574*H574</f>
        <v>0</v>
      </c>
      <c r="Q574" s="141">
        <v>0</v>
      </c>
      <c r="R574" s="141">
        <f>Q574*H574</f>
        <v>0</v>
      </c>
      <c r="S574" s="141">
        <v>0</v>
      </c>
      <c r="T574" s="142">
        <f>S574*H574</f>
        <v>0</v>
      </c>
      <c r="AR574" s="143" t="s">
        <v>283</v>
      </c>
      <c r="AT574" s="143" t="s">
        <v>139</v>
      </c>
      <c r="AU574" s="143" t="s">
        <v>145</v>
      </c>
      <c r="AY574" s="17" t="s">
        <v>136</v>
      </c>
      <c r="BE574" s="144">
        <f>IF(N574="základní",J574,0)</f>
        <v>0</v>
      </c>
      <c r="BF574" s="144">
        <f>IF(N574="snížená",J574,0)</f>
        <v>0</v>
      </c>
      <c r="BG574" s="144">
        <f>IF(N574="zákl. přenesená",J574,0)</f>
        <v>0</v>
      </c>
      <c r="BH574" s="144">
        <f>IF(N574="sníž. přenesená",J574,0)</f>
        <v>0</v>
      </c>
      <c r="BI574" s="144">
        <f>IF(N574="nulová",J574,0)</f>
        <v>0</v>
      </c>
      <c r="BJ574" s="17" t="s">
        <v>145</v>
      </c>
      <c r="BK574" s="144">
        <f>ROUND(I574*H574,2)</f>
        <v>0</v>
      </c>
      <c r="BL574" s="17" t="s">
        <v>283</v>
      </c>
      <c r="BM574" s="143" t="s">
        <v>2031</v>
      </c>
    </row>
    <row r="575" spans="2:65" s="12" customFormat="1" ht="11.25">
      <c r="B575" s="145"/>
      <c r="D575" s="146" t="s">
        <v>147</v>
      </c>
      <c r="E575" s="147" t="s">
        <v>1</v>
      </c>
      <c r="F575" s="148" t="s">
        <v>1041</v>
      </c>
      <c r="H575" s="149">
        <v>1</v>
      </c>
      <c r="I575" s="150"/>
      <c r="L575" s="145"/>
      <c r="M575" s="151"/>
      <c r="T575" s="152"/>
      <c r="AT575" s="147" t="s">
        <v>147</v>
      </c>
      <c r="AU575" s="147" t="s">
        <v>145</v>
      </c>
      <c r="AV575" s="12" t="s">
        <v>145</v>
      </c>
      <c r="AW575" s="12" t="s">
        <v>33</v>
      </c>
      <c r="AX575" s="12" t="s">
        <v>77</v>
      </c>
      <c r="AY575" s="147" t="s">
        <v>136</v>
      </c>
    </row>
    <row r="576" spans="2:65" s="12" customFormat="1" ht="11.25">
      <c r="B576" s="145"/>
      <c r="D576" s="146" t="s">
        <v>147</v>
      </c>
      <c r="E576" s="147" t="s">
        <v>1</v>
      </c>
      <c r="F576" s="148" t="s">
        <v>1043</v>
      </c>
      <c r="H576" s="149">
        <v>1</v>
      </c>
      <c r="I576" s="150"/>
      <c r="L576" s="145"/>
      <c r="M576" s="151"/>
      <c r="T576" s="152"/>
      <c r="AT576" s="147" t="s">
        <v>147</v>
      </c>
      <c r="AU576" s="147" t="s">
        <v>145</v>
      </c>
      <c r="AV576" s="12" t="s">
        <v>145</v>
      </c>
      <c r="AW576" s="12" t="s">
        <v>33</v>
      </c>
      <c r="AX576" s="12" t="s">
        <v>77</v>
      </c>
      <c r="AY576" s="147" t="s">
        <v>136</v>
      </c>
    </row>
    <row r="577" spans="2:65" s="12" customFormat="1" ht="11.25">
      <c r="B577" s="145"/>
      <c r="D577" s="146" t="s">
        <v>147</v>
      </c>
      <c r="E577" s="147" t="s">
        <v>1</v>
      </c>
      <c r="F577" s="148" t="s">
        <v>517</v>
      </c>
      <c r="H577" s="149">
        <v>1</v>
      </c>
      <c r="I577" s="150"/>
      <c r="L577" s="145"/>
      <c r="M577" s="151"/>
      <c r="T577" s="152"/>
      <c r="AT577" s="147" t="s">
        <v>147</v>
      </c>
      <c r="AU577" s="147" t="s">
        <v>145</v>
      </c>
      <c r="AV577" s="12" t="s">
        <v>145</v>
      </c>
      <c r="AW577" s="12" t="s">
        <v>33</v>
      </c>
      <c r="AX577" s="12" t="s">
        <v>77</v>
      </c>
      <c r="AY577" s="147" t="s">
        <v>136</v>
      </c>
    </row>
    <row r="578" spans="2:65" s="13" customFormat="1" ht="11.25">
      <c r="B578" s="153"/>
      <c r="D578" s="146" t="s">
        <v>147</v>
      </c>
      <c r="E578" s="154" t="s">
        <v>1</v>
      </c>
      <c r="F578" s="155" t="s">
        <v>150</v>
      </c>
      <c r="H578" s="156">
        <v>3</v>
      </c>
      <c r="I578" s="157"/>
      <c r="L578" s="153"/>
      <c r="M578" s="158"/>
      <c r="T578" s="159"/>
      <c r="AT578" s="154" t="s">
        <v>147</v>
      </c>
      <c r="AU578" s="154" t="s">
        <v>145</v>
      </c>
      <c r="AV578" s="13" t="s">
        <v>144</v>
      </c>
      <c r="AW578" s="13" t="s">
        <v>33</v>
      </c>
      <c r="AX578" s="13" t="s">
        <v>85</v>
      </c>
      <c r="AY578" s="154" t="s">
        <v>136</v>
      </c>
    </row>
    <row r="579" spans="2:65" s="1" customFormat="1" ht="16.5" customHeight="1">
      <c r="B579" s="32"/>
      <c r="C579" s="160" t="s">
        <v>813</v>
      </c>
      <c r="D579" s="160" t="s">
        <v>151</v>
      </c>
      <c r="E579" s="161" t="s">
        <v>2032</v>
      </c>
      <c r="F579" s="162" t="s">
        <v>2033</v>
      </c>
      <c r="G579" s="163" t="s">
        <v>515</v>
      </c>
      <c r="H579" s="164">
        <v>1</v>
      </c>
      <c r="I579" s="165"/>
      <c r="J579" s="166">
        <f>ROUND(I579*H579,2)</f>
        <v>0</v>
      </c>
      <c r="K579" s="162" t="s">
        <v>143</v>
      </c>
      <c r="L579" s="167"/>
      <c r="M579" s="168" t="s">
        <v>1</v>
      </c>
      <c r="N579" s="169" t="s">
        <v>43</v>
      </c>
      <c r="P579" s="141">
        <f>O579*H579</f>
        <v>0</v>
      </c>
      <c r="Q579" s="141">
        <v>1E-4</v>
      </c>
      <c r="R579" s="141">
        <f>Q579*H579</f>
        <v>1E-4</v>
      </c>
      <c r="S579" s="141">
        <v>0</v>
      </c>
      <c r="T579" s="142">
        <f>S579*H579</f>
        <v>0</v>
      </c>
      <c r="AR579" s="143" t="s">
        <v>473</v>
      </c>
      <c r="AT579" s="143" t="s">
        <v>151</v>
      </c>
      <c r="AU579" s="143" t="s">
        <v>145</v>
      </c>
      <c r="AY579" s="17" t="s">
        <v>136</v>
      </c>
      <c r="BE579" s="144">
        <f>IF(N579="základní",J579,0)</f>
        <v>0</v>
      </c>
      <c r="BF579" s="144">
        <f>IF(N579="snížená",J579,0)</f>
        <v>0</v>
      </c>
      <c r="BG579" s="144">
        <f>IF(N579="zákl. přenesená",J579,0)</f>
        <v>0</v>
      </c>
      <c r="BH579" s="144">
        <f>IF(N579="sníž. přenesená",J579,0)</f>
        <v>0</v>
      </c>
      <c r="BI579" s="144">
        <f>IF(N579="nulová",J579,0)</f>
        <v>0</v>
      </c>
      <c r="BJ579" s="17" t="s">
        <v>145</v>
      </c>
      <c r="BK579" s="144">
        <f>ROUND(I579*H579,2)</f>
        <v>0</v>
      </c>
      <c r="BL579" s="17" t="s">
        <v>283</v>
      </c>
      <c r="BM579" s="143" t="s">
        <v>2034</v>
      </c>
    </row>
    <row r="580" spans="2:65" s="1" customFormat="1" ht="16.5" customHeight="1">
      <c r="B580" s="32"/>
      <c r="C580" s="160" t="s">
        <v>818</v>
      </c>
      <c r="D580" s="160" t="s">
        <v>151</v>
      </c>
      <c r="E580" s="161" t="s">
        <v>2035</v>
      </c>
      <c r="F580" s="162" t="s">
        <v>2036</v>
      </c>
      <c r="G580" s="163" t="s">
        <v>515</v>
      </c>
      <c r="H580" s="164">
        <v>2</v>
      </c>
      <c r="I580" s="165"/>
      <c r="J580" s="166">
        <f>ROUND(I580*H580,2)</f>
        <v>0</v>
      </c>
      <c r="K580" s="162" t="s">
        <v>143</v>
      </c>
      <c r="L580" s="167"/>
      <c r="M580" s="168" t="s">
        <v>1</v>
      </c>
      <c r="N580" s="169" t="s">
        <v>43</v>
      </c>
      <c r="P580" s="141">
        <f>O580*H580</f>
        <v>0</v>
      </c>
      <c r="Q580" s="141">
        <v>9.0000000000000006E-5</v>
      </c>
      <c r="R580" s="141">
        <f>Q580*H580</f>
        <v>1.8000000000000001E-4</v>
      </c>
      <c r="S580" s="141">
        <v>0</v>
      </c>
      <c r="T580" s="142">
        <f>S580*H580</f>
        <v>0</v>
      </c>
      <c r="AR580" s="143" t="s">
        <v>473</v>
      </c>
      <c r="AT580" s="143" t="s">
        <v>151</v>
      </c>
      <c r="AU580" s="143" t="s">
        <v>145</v>
      </c>
      <c r="AY580" s="17" t="s">
        <v>136</v>
      </c>
      <c r="BE580" s="144">
        <f>IF(N580="základní",J580,0)</f>
        <v>0</v>
      </c>
      <c r="BF580" s="144">
        <f>IF(N580="snížená",J580,0)</f>
        <v>0</v>
      </c>
      <c r="BG580" s="144">
        <f>IF(N580="zákl. přenesená",J580,0)</f>
        <v>0</v>
      </c>
      <c r="BH580" s="144">
        <f>IF(N580="sníž. přenesená",J580,0)</f>
        <v>0</v>
      </c>
      <c r="BI580" s="144">
        <f>IF(N580="nulová",J580,0)</f>
        <v>0</v>
      </c>
      <c r="BJ580" s="17" t="s">
        <v>145</v>
      </c>
      <c r="BK580" s="144">
        <f>ROUND(I580*H580,2)</f>
        <v>0</v>
      </c>
      <c r="BL580" s="17" t="s">
        <v>283</v>
      </c>
      <c r="BM580" s="143" t="s">
        <v>2037</v>
      </c>
    </row>
    <row r="581" spans="2:65" s="1" customFormat="1" ht="24.2" customHeight="1">
      <c r="B581" s="32"/>
      <c r="C581" s="132" t="s">
        <v>822</v>
      </c>
      <c r="D581" s="132" t="s">
        <v>139</v>
      </c>
      <c r="E581" s="133" t="s">
        <v>2038</v>
      </c>
      <c r="F581" s="134" t="s">
        <v>2039</v>
      </c>
      <c r="G581" s="135" t="s">
        <v>515</v>
      </c>
      <c r="H581" s="136">
        <v>4</v>
      </c>
      <c r="I581" s="137"/>
      <c r="J581" s="138">
        <f>ROUND(I581*H581,2)</f>
        <v>0</v>
      </c>
      <c r="K581" s="134" t="s">
        <v>143</v>
      </c>
      <c r="L581" s="32"/>
      <c r="M581" s="139" t="s">
        <v>1</v>
      </c>
      <c r="N581" s="140" t="s">
        <v>43</v>
      </c>
      <c r="P581" s="141">
        <f>O581*H581</f>
        <v>0</v>
      </c>
      <c r="Q581" s="141">
        <v>0</v>
      </c>
      <c r="R581" s="141">
        <f>Q581*H581</f>
        <v>0</v>
      </c>
      <c r="S581" s="141">
        <v>0</v>
      </c>
      <c r="T581" s="142">
        <f>S581*H581</f>
        <v>0</v>
      </c>
      <c r="AR581" s="143" t="s">
        <v>283</v>
      </c>
      <c r="AT581" s="143" t="s">
        <v>139</v>
      </c>
      <c r="AU581" s="143" t="s">
        <v>145</v>
      </c>
      <c r="AY581" s="17" t="s">
        <v>136</v>
      </c>
      <c r="BE581" s="144">
        <f>IF(N581="základní",J581,0)</f>
        <v>0</v>
      </c>
      <c r="BF581" s="144">
        <f>IF(N581="snížená",J581,0)</f>
        <v>0</v>
      </c>
      <c r="BG581" s="144">
        <f>IF(N581="zákl. přenesená",J581,0)</f>
        <v>0</v>
      </c>
      <c r="BH581" s="144">
        <f>IF(N581="sníž. přenesená",J581,0)</f>
        <v>0</v>
      </c>
      <c r="BI581" s="144">
        <f>IF(N581="nulová",J581,0)</f>
        <v>0</v>
      </c>
      <c r="BJ581" s="17" t="s">
        <v>145</v>
      </c>
      <c r="BK581" s="144">
        <f>ROUND(I581*H581,2)</f>
        <v>0</v>
      </c>
      <c r="BL581" s="17" t="s">
        <v>283</v>
      </c>
      <c r="BM581" s="143" t="s">
        <v>2040</v>
      </c>
    </row>
    <row r="582" spans="2:65" s="12" customFormat="1" ht="11.25">
      <c r="B582" s="145"/>
      <c r="D582" s="146" t="s">
        <v>147</v>
      </c>
      <c r="E582" s="147" t="s">
        <v>1</v>
      </c>
      <c r="F582" s="148" t="s">
        <v>1041</v>
      </c>
      <c r="H582" s="149">
        <v>1</v>
      </c>
      <c r="I582" s="150"/>
      <c r="L582" s="145"/>
      <c r="M582" s="151"/>
      <c r="T582" s="152"/>
      <c r="AT582" s="147" t="s">
        <v>147</v>
      </c>
      <c r="AU582" s="147" t="s">
        <v>145</v>
      </c>
      <c r="AV582" s="12" t="s">
        <v>145</v>
      </c>
      <c r="AW582" s="12" t="s">
        <v>33</v>
      </c>
      <c r="AX582" s="12" t="s">
        <v>77</v>
      </c>
      <c r="AY582" s="147" t="s">
        <v>136</v>
      </c>
    </row>
    <row r="583" spans="2:65" s="12" customFormat="1" ht="11.25">
      <c r="B583" s="145"/>
      <c r="D583" s="146" t="s">
        <v>147</v>
      </c>
      <c r="E583" s="147" t="s">
        <v>1</v>
      </c>
      <c r="F583" s="148" t="s">
        <v>1043</v>
      </c>
      <c r="H583" s="149">
        <v>1</v>
      </c>
      <c r="I583" s="150"/>
      <c r="L583" s="145"/>
      <c r="M583" s="151"/>
      <c r="T583" s="152"/>
      <c r="AT583" s="147" t="s">
        <v>147</v>
      </c>
      <c r="AU583" s="147" t="s">
        <v>145</v>
      </c>
      <c r="AV583" s="12" t="s">
        <v>145</v>
      </c>
      <c r="AW583" s="12" t="s">
        <v>33</v>
      </c>
      <c r="AX583" s="12" t="s">
        <v>77</v>
      </c>
      <c r="AY583" s="147" t="s">
        <v>136</v>
      </c>
    </row>
    <row r="584" spans="2:65" s="12" customFormat="1" ht="11.25">
      <c r="B584" s="145"/>
      <c r="D584" s="146" t="s">
        <v>147</v>
      </c>
      <c r="E584" s="147" t="s">
        <v>1</v>
      </c>
      <c r="F584" s="148" t="s">
        <v>1739</v>
      </c>
      <c r="H584" s="149">
        <v>1</v>
      </c>
      <c r="I584" s="150"/>
      <c r="L584" s="145"/>
      <c r="M584" s="151"/>
      <c r="T584" s="152"/>
      <c r="AT584" s="147" t="s">
        <v>147</v>
      </c>
      <c r="AU584" s="147" t="s">
        <v>145</v>
      </c>
      <c r="AV584" s="12" t="s">
        <v>145</v>
      </c>
      <c r="AW584" s="12" t="s">
        <v>33</v>
      </c>
      <c r="AX584" s="12" t="s">
        <v>77</v>
      </c>
      <c r="AY584" s="147" t="s">
        <v>136</v>
      </c>
    </row>
    <row r="585" spans="2:65" s="12" customFormat="1" ht="11.25">
      <c r="B585" s="145"/>
      <c r="D585" s="146" t="s">
        <v>147</v>
      </c>
      <c r="E585" s="147" t="s">
        <v>1</v>
      </c>
      <c r="F585" s="148" t="s">
        <v>517</v>
      </c>
      <c r="H585" s="149">
        <v>1</v>
      </c>
      <c r="I585" s="150"/>
      <c r="L585" s="145"/>
      <c r="M585" s="151"/>
      <c r="T585" s="152"/>
      <c r="AT585" s="147" t="s">
        <v>147</v>
      </c>
      <c r="AU585" s="147" t="s">
        <v>145</v>
      </c>
      <c r="AV585" s="12" t="s">
        <v>145</v>
      </c>
      <c r="AW585" s="12" t="s">
        <v>33</v>
      </c>
      <c r="AX585" s="12" t="s">
        <v>77</v>
      </c>
      <c r="AY585" s="147" t="s">
        <v>136</v>
      </c>
    </row>
    <row r="586" spans="2:65" s="13" customFormat="1" ht="11.25">
      <c r="B586" s="153"/>
      <c r="D586" s="146" t="s">
        <v>147</v>
      </c>
      <c r="E586" s="154" t="s">
        <v>1</v>
      </c>
      <c r="F586" s="155" t="s">
        <v>150</v>
      </c>
      <c r="H586" s="156">
        <v>4</v>
      </c>
      <c r="I586" s="157"/>
      <c r="L586" s="153"/>
      <c r="M586" s="158"/>
      <c r="T586" s="159"/>
      <c r="AT586" s="154" t="s">
        <v>147</v>
      </c>
      <c r="AU586" s="154" t="s">
        <v>145</v>
      </c>
      <c r="AV586" s="13" t="s">
        <v>144</v>
      </c>
      <c r="AW586" s="13" t="s">
        <v>33</v>
      </c>
      <c r="AX586" s="13" t="s">
        <v>85</v>
      </c>
      <c r="AY586" s="154" t="s">
        <v>136</v>
      </c>
    </row>
    <row r="587" spans="2:65" s="1" customFormat="1" ht="16.5" customHeight="1">
      <c r="B587" s="32"/>
      <c r="C587" s="160" t="s">
        <v>835</v>
      </c>
      <c r="D587" s="160" t="s">
        <v>151</v>
      </c>
      <c r="E587" s="161" t="s">
        <v>2041</v>
      </c>
      <c r="F587" s="162" t="s">
        <v>2042</v>
      </c>
      <c r="G587" s="163" t="s">
        <v>515</v>
      </c>
      <c r="H587" s="164">
        <v>4</v>
      </c>
      <c r="I587" s="165"/>
      <c r="J587" s="166">
        <f>ROUND(I587*H587,2)</f>
        <v>0</v>
      </c>
      <c r="K587" s="162" t="s">
        <v>143</v>
      </c>
      <c r="L587" s="167"/>
      <c r="M587" s="168" t="s">
        <v>1</v>
      </c>
      <c r="N587" s="169" t="s">
        <v>43</v>
      </c>
      <c r="P587" s="141">
        <f>O587*H587</f>
        <v>0</v>
      </c>
      <c r="Q587" s="141">
        <v>2.9999999999999997E-4</v>
      </c>
      <c r="R587" s="141">
        <f>Q587*H587</f>
        <v>1.1999999999999999E-3</v>
      </c>
      <c r="S587" s="141">
        <v>0</v>
      </c>
      <c r="T587" s="142">
        <f>S587*H587</f>
        <v>0</v>
      </c>
      <c r="AR587" s="143" t="s">
        <v>473</v>
      </c>
      <c r="AT587" s="143" t="s">
        <v>151</v>
      </c>
      <c r="AU587" s="143" t="s">
        <v>145</v>
      </c>
      <c r="AY587" s="17" t="s">
        <v>136</v>
      </c>
      <c r="BE587" s="144">
        <f>IF(N587="základní",J587,0)</f>
        <v>0</v>
      </c>
      <c r="BF587" s="144">
        <f>IF(N587="snížená",J587,0)</f>
        <v>0</v>
      </c>
      <c r="BG587" s="144">
        <f>IF(N587="zákl. přenesená",J587,0)</f>
        <v>0</v>
      </c>
      <c r="BH587" s="144">
        <f>IF(N587="sníž. přenesená",J587,0)</f>
        <v>0</v>
      </c>
      <c r="BI587" s="144">
        <f>IF(N587="nulová",J587,0)</f>
        <v>0</v>
      </c>
      <c r="BJ587" s="17" t="s">
        <v>145</v>
      </c>
      <c r="BK587" s="144">
        <f>ROUND(I587*H587,2)</f>
        <v>0</v>
      </c>
      <c r="BL587" s="17" t="s">
        <v>283</v>
      </c>
      <c r="BM587" s="143" t="s">
        <v>2043</v>
      </c>
    </row>
    <row r="588" spans="2:65" s="1" customFormat="1" ht="37.9" customHeight="1">
      <c r="B588" s="32"/>
      <c r="C588" s="132" t="s">
        <v>841</v>
      </c>
      <c r="D588" s="132" t="s">
        <v>139</v>
      </c>
      <c r="E588" s="133" t="s">
        <v>2044</v>
      </c>
      <c r="F588" s="134" t="s">
        <v>2045</v>
      </c>
      <c r="G588" s="135" t="s">
        <v>1038</v>
      </c>
      <c r="H588" s="136">
        <v>1</v>
      </c>
      <c r="I588" s="137"/>
      <c r="J588" s="138">
        <f>ROUND(I588*H588,2)</f>
        <v>0</v>
      </c>
      <c r="K588" s="134" t="s">
        <v>1</v>
      </c>
      <c r="L588" s="32"/>
      <c r="M588" s="139" t="s">
        <v>1</v>
      </c>
      <c r="N588" s="140" t="s">
        <v>43</v>
      </c>
      <c r="P588" s="141">
        <f>O588*H588</f>
        <v>0</v>
      </c>
      <c r="Q588" s="141">
        <v>0.02</v>
      </c>
      <c r="R588" s="141">
        <f>Q588*H588</f>
        <v>0.02</v>
      </c>
      <c r="S588" s="141">
        <v>0.03</v>
      </c>
      <c r="T588" s="142">
        <f>S588*H588</f>
        <v>0.03</v>
      </c>
      <c r="AR588" s="143" t="s">
        <v>283</v>
      </c>
      <c r="AT588" s="143" t="s">
        <v>139</v>
      </c>
      <c r="AU588" s="143" t="s">
        <v>145</v>
      </c>
      <c r="AY588" s="17" t="s">
        <v>136</v>
      </c>
      <c r="BE588" s="144">
        <f>IF(N588="základní",J588,0)</f>
        <v>0</v>
      </c>
      <c r="BF588" s="144">
        <f>IF(N588="snížená",J588,0)</f>
        <v>0</v>
      </c>
      <c r="BG588" s="144">
        <f>IF(N588="zákl. přenesená",J588,0)</f>
        <v>0</v>
      </c>
      <c r="BH588" s="144">
        <f>IF(N588="sníž. přenesená",J588,0)</f>
        <v>0</v>
      </c>
      <c r="BI588" s="144">
        <f>IF(N588="nulová",J588,0)</f>
        <v>0</v>
      </c>
      <c r="BJ588" s="17" t="s">
        <v>145</v>
      </c>
      <c r="BK588" s="144">
        <f>ROUND(I588*H588,2)</f>
        <v>0</v>
      </c>
      <c r="BL588" s="17" t="s">
        <v>283</v>
      </c>
      <c r="BM588" s="143" t="s">
        <v>2046</v>
      </c>
    </row>
    <row r="589" spans="2:65" s="12" customFormat="1" ht="11.25">
      <c r="B589" s="145"/>
      <c r="D589" s="146" t="s">
        <v>147</v>
      </c>
      <c r="E589" s="147" t="s">
        <v>1</v>
      </c>
      <c r="F589" s="148" t="s">
        <v>1045</v>
      </c>
      <c r="H589" s="149">
        <v>1</v>
      </c>
      <c r="I589" s="150"/>
      <c r="L589" s="145"/>
      <c r="M589" s="151"/>
      <c r="T589" s="152"/>
      <c r="AT589" s="147" t="s">
        <v>147</v>
      </c>
      <c r="AU589" s="147" t="s">
        <v>145</v>
      </c>
      <c r="AV589" s="12" t="s">
        <v>145</v>
      </c>
      <c r="AW589" s="12" t="s">
        <v>33</v>
      </c>
      <c r="AX589" s="12" t="s">
        <v>85</v>
      </c>
      <c r="AY589" s="147" t="s">
        <v>136</v>
      </c>
    </row>
    <row r="590" spans="2:65" s="1" customFormat="1" ht="24.2" customHeight="1">
      <c r="B590" s="32"/>
      <c r="C590" s="132" t="s">
        <v>847</v>
      </c>
      <c r="D590" s="132" t="s">
        <v>139</v>
      </c>
      <c r="E590" s="133" t="s">
        <v>2047</v>
      </c>
      <c r="F590" s="134" t="s">
        <v>2048</v>
      </c>
      <c r="G590" s="135" t="s">
        <v>142</v>
      </c>
      <c r="H590" s="136">
        <v>4.3999999999999997E-2</v>
      </c>
      <c r="I590" s="137"/>
      <c r="J590" s="138">
        <f>ROUND(I590*H590,2)</f>
        <v>0</v>
      </c>
      <c r="K590" s="134" t="s">
        <v>143</v>
      </c>
      <c r="L590" s="32"/>
      <c r="M590" s="186" t="s">
        <v>1</v>
      </c>
      <c r="N590" s="187" t="s">
        <v>43</v>
      </c>
      <c r="O590" s="188"/>
      <c r="P590" s="189">
        <f>O590*H590</f>
        <v>0</v>
      </c>
      <c r="Q590" s="189">
        <v>0</v>
      </c>
      <c r="R590" s="189">
        <f>Q590*H590</f>
        <v>0</v>
      </c>
      <c r="S590" s="189">
        <v>0</v>
      </c>
      <c r="T590" s="190">
        <f>S590*H590</f>
        <v>0</v>
      </c>
      <c r="AR590" s="143" t="s">
        <v>283</v>
      </c>
      <c r="AT590" s="143" t="s">
        <v>139</v>
      </c>
      <c r="AU590" s="143" t="s">
        <v>145</v>
      </c>
      <c r="AY590" s="17" t="s">
        <v>136</v>
      </c>
      <c r="BE590" s="144">
        <f>IF(N590="základní",J590,0)</f>
        <v>0</v>
      </c>
      <c r="BF590" s="144">
        <f>IF(N590="snížená",J590,0)</f>
        <v>0</v>
      </c>
      <c r="BG590" s="144">
        <f>IF(N590="zákl. přenesená",J590,0)</f>
        <v>0</v>
      </c>
      <c r="BH590" s="144">
        <f>IF(N590="sníž. přenesená",J590,0)</f>
        <v>0</v>
      </c>
      <c r="BI590" s="144">
        <f>IF(N590="nulová",J590,0)</f>
        <v>0</v>
      </c>
      <c r="BJ590" s="17" t="s">
        <v>145</v>
      </c>
      <c r="BK590" s="144">
        <f>ROUND(I590*H590,2)</f>
        <v>0</v>
      </c>
      <c r="BL590" s="17" t="s">
        <v>283</v>
      </c>
      <c r="BM590" s="143" t="s">
        <v>2049</v>
      </c>
    </row>
    <row r="591" spans="2:65" s="1" customFormat="1" ht="6.95" customHeight="1">
      <c r="B591" s="44"/>
      <c r="C591" s="45"/>
      <c r="D591" s="45"/>
      <c r="E591" s="45"/>
      <c r="F591" s="45"/>
      <c r="G591" s="45"/>
      <c r="H591" s="45"/>
      <c r="I591" s="45"/>
      <c r="J591" s="45"/>
      <c r="K591" s="45"/>
      <c r="L591" s="32"/>
    </row>
  </sheetData>
  <sheetProtection algorithmName="SHA-512" hashValue="op412fNKf8PfTt2qgISQnYNYKBGadWr4foqE3VVxk/dbObdhoFGQFZ2UMc3rRHk2VRFWn7vCzGYVxtKvq/Q6UA==" saltValue="ke87hsaM9XETN1TbSoyQ4aBm7JSXYuWHkuSkv4dbnUnHNJQJBU3b/VlWUM8dSvSpVsMpLh8XGYDV0R0PBfdgxQ==" spinCount="100000" sheet="1" objects="1" scenarios="1" formatColumns="0" formatRows="0" autoFilter="0"/>
  <autoFilter ref="C127:K590" xr:uid="{00000000-0009-0000-0000-000002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8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77"/>
  <sheetViews>
    <sheetView showGridLines="0" topLeftCell="A152" workbookViewId="0">
      <selection activeCell="I176" sqref="I176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92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97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29" t="str">
        <f>'Rekapitulace stavby'!K6</f>
        <v>Revitalizace koupelen Domov Příbor, Masarykova 542, k.ú.Příbor</v>
      </c>
      <c r="F7" s="230"/>
      <c r="G7" s="230"/>
      <c r="H7" s="230"/>
      <c r="L7" s="20"/>
    </row>
    <row r="8" spans="2:46" s="1" customFormat="1" ht="12" customHeight="1">
      <c r="B8" s="32"/>
      <c r="D8" s="27" t="s">
        <v>98</v>
      </c>
      <c r="L8" s="32"/>
    </row>
    <row r="9" spans="2:46" s="1" customFormat="1" ht="16.5" customHeight="1">
      <c r="B9" s="32"/>
      <c r="E9" s="191" t="s">
        <v>2050</v>
      </c>
      <c r="F9" s="231"/>
      <c r="G9" s="231"/>
      <c r="H9" s="231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4. 11. 2025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2" t="str">
        <f>'Rekapitulace stavby'!E14</f>
        <v>Vyplň údaj</v>
      </c>
      <c r="F18" s="213"/>
      <c r="G18" s="213"/>
      <c r="H18" s="213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35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99" customHeight="1">
      <c r="B27" s="89"/>
      <c r="E27" s="218" t="s">
        <v>2051</v>
      </c>
      <c r="F27" s="218"/>
      <c r="G27" s="218"/>
      <c r="H27" s="218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ROUND(J120,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5" t="s">
        <v>41</v>
      </c>
      <c r="E33" s="27" t="s">
        <v>42</v>
      </c>
      <c r="F33" s="91">
        <f>ROUND((SUM(BE120:BE176)),  2)</f>
        <v>0</v>
      </c>
      <c r="I33" s="92">
        <v>0.21</v>
      </c>
      <c r="J33" s="91">
        <f>ROUND(((SUM(BE120:BE176))*I33),  2)</f>
        <v>0</v>
      </c>
      <c r="L33" s="32"/>
    </row>
    <row r="34" spans="2:12" s="1" customFormat="1" ht="14.45" customHeight="1">
      <c r="B34" s="32"/>
      <c r="E34" s="27" t="s">
        <v>43</v>
      </c>
      <c r="F34" s="91">
        <f>ROUND((SUM(BF120:BF176)),  2)</f>
        <v>0</v>
      </c>
      <c r="I34" s="92">
        <v>0.12</v>
      </c>
      <c r="J34" s="91">
        <f>ROUND(((SUM(BF120:BF176))*I34),  2)</f>
        <v>0</v>
      </c>
      <c r="L34" s="32"/>
    </row>
    <row r="35" spans="2:12" s="1" customFormat="1" ht="14.45" hidden="1" customHeight="1">
      <c r="B35" s="32"/>
      <c r="E35" s="27" t="s">
        <v>44</v>
      </c>
      <c r="F35" s="91">
        <f>ROUND((SUM(BG120:BG176)),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91">
        <f>ROUND((SUM(BH120:BH176)),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91">
        <f>ROUND((SUM(BI120:BI176)),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100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29" t="str">
        <f>E7</f>
        <v>Revitalizace koupelen Domov Příbor, Masarykova 542, k.ú.Příbor</v>
      </c>
      <c r="F85" s="230"/>
      <c r="G85" s="230"/>
      <c r="H85" s="230"/>
      <c r="L85" s="32"/>
    </row>
    <row r="86" spans="2:47" s="1" customFormat="1" ht="12" customHeight="1">
      <c r="B86" s="32"/>
      <c r="C86" s="27" t="s">
        <v>98</v>
      </c>
      <c r="L86" s="32"/>
    </row>
    <row r="87" spans="2:47" s="1" customFormat="1" ht="16.5" customHeight="1">
      <c r="B87" s="32"/>
      <c r="E87" s="191" t="str">
        <f>E9</f>
        <v>0323 - Elektroinstalace</v>
      </c>
      <c r="F87" s="231"/>
      <c r="G87" s="231"/>
      <c r="H87" s="231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Příbor</v>
      </c>
      <c r="I89" s="27" t="s">
        <v>22</v>
      </c>
      <c r="J89" s="52" t="str">
        <f>IF(J12="","",J12)</f>
        <v>4. 11. 2025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Domov Příbor, přísp.org., Masarykova 542, Příbor</v>
      </c>
      <c r="I91" s="27" t="s">
        <v>30</v>
      </c>
      <c r="J91" s="30" t="str">
        <f>E21</f>
        <v>Ing.Pavel KRÁTKÝ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>Hořák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101</v>
      </c>
      <c r="D94" s="93"/>
      <c r="E94" s="93"/>
      <c r="F94" s="93"/>
      <c r="G94" s="93"/>
      <c r="H94" s="93"/>
      <c r="I94" s="93"/>
      <c r="J94" s="102" t="s">
        <v>102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103</v>
      </c>
      <c r="J96" s="66">
        <f>J120</f>
        <v>0</v>
      </c>
      <c r="L96" s="32"/>
      <c r="AU96" s="17" t="s">
        <v>104</v>
      </c>
    </row>
    <row r="97" spans="2:12" s="8" customFormat="1" ht="24.95" customHeight="1">
      <c r="B97" s="104"/>
      <c r="D97" s="105" t="s">
        <v>111</v>
      </c>
      <c r="E97" s="106"/>
      <c r="F97" s="106"/>
      <c r="G97" s="106"/>
      <c r="H97" s="106"/>
      <c r="I97" s="106"/>
      <c r="J97" s="107">
        <f>J121</f>
        <v>0</v>
      </c>
      <c r="L97" s="104"/>
    </row>
    <row r="98" spans="2:12" s="9" customFormat="1" ht="19.899999999999999" customHeight="1">
      <c r="B98" s="108"/>
      <c r="D98" s="109" t="s">
        <v>2052</v>
      </c>
      <c r="E98" s="110"/>
      <c r="F98" s="110"/>
      <c r="G98" s="110"/>
      <c r="H98" s="110"/>
      <c r="I98" s="110"/>
      <c r="J98" s="111">
        <f>J122</f>
        <v>0</v>
      </c>
      <c r="L98" s="108"/>
    </row>
    <row r="99" spans="2:12" s="9" customFormat="1" ht="19.899999999999999" customHeight="1">
      <c r="B99" s="108"/>
      <c r="D99" s="109" t="s">
        <v>2053</v>
      </c>
      <c r="E99" s="110"/>
      <c r="F99" s="110"/>
      <c r="G99" s="110"/>
      <c r="H99" s="110"/>
      <c r="I99" s="110"/>
      <c r="J99" s="111">
        <f>J165</f>
        <v>0</v>
      </c>
      <c r="L99" s="108"/>
    </row>
    <row r="100" spans="2:12" s="9" customFormat="1" ht="19.899999999999999" customHeight="1">
      <c r="B100" s="108"/>
      <c r="D100" s="109" t="s">
        <v>2054</v>
      </c>
      <c r="E100" s="110"/>
      <c r="F100" s="110"/>
      <c r="G100" s="110"/>
      <c r="H100" s="110"/>
      <c r="I100" s="110"/>
      <c r="J100" s="111">
        <f>J175</f>
        <v>0</v>
      </c>
      <c r="L100" s="108"/>
    </row>
    <row r="101" spans="2:12" s="1" customFormat="1" ht="21.75" customHeight="1">
      <c r="B101" s="32"/>
      <c r="L101" s="32"/>
    </row>
    <row r="102" spans="2:12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12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12" s="1" customFormat="1" ht="24.95" customHeight="1">
      <c r="B107" s="32"/>
      <c r="C107" s="21" t="s">
        <v>121</v>
      </c>
      <c r="L107" s="32"/>
    </row>
    <row r="108" spans="2:12" s="1" customFormat="1" ht="6.95" customHeight="1">
      <c r="B108" s="32"/>
      <c r="L108" s="32"/>
    </row>
    <row r="109" spans="2:12" s="1" customFormat="1" ht="12" customHeight="1">
      <c r="B109" s="32"/>
      <c r="C109" s="27" t="s">
        <v>16</v>
      </c>
      <c r="L109" s="32"/>
    </row>
    <row r="110" spans="2:12" s="1" customFormat="1" ht="16.5" customHeight="1">
      <c r="B110" s="32"/>
      <c r="E110" s="229" t="str">
        <f>E7</f>
        <v>Revitalizace koupelen Domov Příbor, Masarykova 542, k.ú.Příbor</v>
      </c>
      <c r="F110" s="230"/>
      <c r="G110" s="230"/>
      <c r="H110" s="230"/>
      <c r="L110" s="32"/>
    </row>
    <row r="111" spans="2:12" s="1" customFormat="1" ht="12" customHeight="1">
      <c r="B111" s="32"/>
      <c r="C111" s="27" t="s">
        <v>98</v>
      </c>
      <c r="L111" s="32"/>
    </row>
    <row r="112" spans="2:12" s="1" customFormat="1" ht="16.5" customHeight="1">
      <c r="B112" s="32"/>
      <c r="E112" s="191" t="str">
        <f>E9</f>
        <v>0323 - Elektroinstalace</v>
      </c>
      <c r="F112" s="231"/>
      <c r="G112" s="231"/>
      <c r="H112" s="231"/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20</v>
      </c>
      <c r="F114" s="25" t="str">
        <f>F12</f>
        <v>Příbor</v>
      </c>
      <c r="I114" s="27" t="s">
        <v>22</v>
      </c>
      <c r="J114" s="52" t="str">
        <f>IF(J12="","",J12)</f>
        <v>4. 11. 2025</v>
      </c>
      <c r="L114" s="32"/>
    </row>
    <row r="115" spans="2:65" s="1" customFormat="1" ht="6.95" customHeight="1">
      <c r="B115" s="32"/>
      <c r="L115" s="32"/>
    </row>
    <row r="116" spans="2:65" s="1" customFormat="1" ht="15.2" customHeight="1">
      <c r="B116" s="32"/>
      <c r="C116" s="27" t="s">
        <v>24</v>
      </c>
      <c r="F116" s="25" t="str">
        <f>E15</f>
        <v>Domov Příbor, přísp.org., Masarykova 542, Příbor</v>
      </c>
      <c r="I116" s="27" t="s">
        <v>30</v>
      </c>
      <c r="J116" s="30" t="str">
        <f>E21</f>
        <v>Ing.Pavel KRÁTKÝ</v>
      </c>
      <c r="L116" s="32"/>
    </row>
    <row r="117" spans="2:65" s="1" customFormat="1" ht="15.2" customHeight="1">
      <c r="B117" s="32"/>
      <c r="C117" s="27" t="s">
        <v>28</v>
      </c>
      <c r="F117" s="25" t="str">
        <f>IF(E18="","",E18)</f>
        <v>Vyplň údaj</v>
      </c>
      <c r="I117" s="27" t="s">
        <v>34</v>
      </c>
      <c r="J117" s="30" t="str">
        <f>E24</f>
        <v>Hořák</v>
      </c>
      <c r="L117" s="32"/>
    </row>
    <row r="118" spans="2:65" s="1" customFormat="1" ht="10.35" customHeight="1">
      <c r="B118" s="32"/>
      <c r="L118" s="32"/>
    </row>
    <row r="119" spans="2:65" s="10" customFormat="1" ht="29.25" customHeight="1">
      <c r="B119" s="112"/>
      <c r="C119" s="113" t="s">
        <v>122</v>
      </c>
      <c r="D119" s="114" t="s">
        <v>62</v>
      </c>
      <c r="E119" s="114" t="s">
        <v>58</v>
      </c>
      <c r="F119" s="114" t="s">
        <v>59</v>
      </c>
      <c r="G119" s="114" t="s">
        <v>123</v>
      </c>
      <c r="H119" s="114" t="s">
        <v>124</v>
      </c>
      <c r="I119" s="114" t="s">
        <v>125</v>
      </c>
      <c r="J119" s="114" t="s">
        <v>102</v>
      </c>
      <c r="K119" s="115" t="s">
        <v>126</v>
      </c>
      <c r="L119" s="112"/>
      <c r="M119" s="59" t="s">
        <v>1</v>
      </c>
      <c r="N119" s="60" t="s">
        <v>41</v>
      </c>
      <c r="O119" s="60" t="s">
        <v>127</v>
      </c>
      <c r="P119" s="60" t="s">
        <v>128</v>
      </c>
      <c r="Q119" s="60" t="s">
        <v>129</v>
      </c>
      <c r="R119" s="60" t="s">
        <v>130</v>
      </c>
      <c r="S119" s="60" t="s">
        <v>131</v>
      </c>
      <c r="T119" s="61" t="s">
        <v>132</v>
      </c>
    </row>
    <row r="120" spans="2:65" s="1" customFormat="1" ht="22.9" customHeight="1">
      <c r="B120" s="32"/>
      <c r="C120" s="64" t="s">
        <v>133</v>
      </c>
      <c r="J120" s="116">
        <f>BK120</f>
        <v>0</v>
      </c>
      <c r="L120" s="32"/>
      <c r="M120" s="62"/>
      <c r="N120" s="53"/>
      <c r="O120" s="53"/>
      <c r="P120" s="117">
        <f>P121</f>
        <v>0</v>
      </c>
      <c r="Q120" s="53"/>
      <c r="R120" s="117">
        <f>R121</f>
        <v>1.3782000000000001</v>
      </c>
      <c r="S120" s="53"/>
      <c r="T120" s="118">
        <f>T121</f>
        <v>1.25</v>
      </c>
      <c r="AT120" s="17" t="s">
        <v>76</v>
      </c>
      <c r="AU120" s="17" t="s">
        <v>104</v>
      </c>
      <c r="BK120" s="119">
        <f>BK121</f>
        <v>0</v>
      </c>
    </row>
    <row r="121" spans="2:65" s="11" customFormat="1" ht="25.9" customHeight="1">
      <c r="B121" s="120"/>
      <c r="D121" s="121" t="s">
        <v>76</v>
      </c>
      <c r="E121" s="122" t="s">
        <v>659</v>
      </c>
      <c r="F121" s="122" t="s">
        <v>660</v>
      </c>
      <c r="I121" s="123"/>
      <c r="J121" s="124">
        <f>BK121</f>
        <v>0</v>
      </c>
      <c r="L121" s="120"/>
      <c r="M121" s="125"/>
      <c r="P121" s="126">
        <f>P122+P165+P175</f>
        <v>0</v>
      </c>
      <c r="R121" s="126">
        <f>R122+R165+R175</f>
        <v>1.3782000000000001</v>
      </c>
      <c r="T121" s="127">
        <f>T122+T165+T175</f>
        <v>1.25</v>
      </c>
      <c r="AR121" s="121" t="s">
        <v>145</v>
      </c>
      <c r="AT121" s="128" t="s">
        <v>76</v>
      </c>
      <c r="AU121" s="128" t="s">
        <v>77</v>
      </c>
      <c r="AY121" s="121" t="s">
        <v>136</v>
      </c>
      <c r="BK121" s="129">
        <f>BK122+BK165+BK175</f>
        <v>0</v>
      </c>
    </row>
    <row r="122" spans="2:65" s="11" customFormat="1" ht="22.9" customHeight="1">
      <c r="B122" s="120"/>
      <c r="D122" s="121" t="s">
        <v>76</v>
      </c>
      <c r="E122" s="130" t="s">
        <v>2055</v>
      </c>
      <c r="F122" s="130" t="s">
        <v>2056</v>
      </c>
      <c r="I122" s="123"/>
      <c r="J122" s="131">
        <f>BK122</f>
        <v>0</v>
      </c>
      <c r="L122" s="120"/>
      <c r="M122" s="125"/>
      <c r="P122" s="126">
        <f>SUM(P123:P164)</f>
        <v>0</v>
      </c>
      <c r="R122" s="126">
        <f>SUM(R123:R164)</f>
        <v>1.365</v>
      </c>
      <c r="T122" s="127">
        <f>SUM(T123:T164)</f>
        <v>1.25</v>
      </c>
      <c r="AR122" s="121" t="s">
        <v>85</v>
      </c>
      <c r="AT122" s="128" t="s">
        <v>76</v>
      </c>
      <c r="AU122" s="128" t="s">
        <v>85</v>
      </c>
      <c r="AY122" s="121" t="s">
        <v>136</v>
      </c>
      <c r="BK122" s="129">
        <f>SUM(BK123:BK164)</f>
        <v>0</v>
      </c>
    </row>
    <row r="123" spans="2:65" s="1" customFormat="1" ht="16.5" customHeight="1">
      <c r="B123" s="32"/>
      <c r="C123" s="132" t="s">
        <v>85</v>
      </c>
      <c r="D123" s="132" t="s">
        <v>139</v>
      </c>
      <c r="E123" s="133" t="s">
        <v>2057</v>
      </c>
      <c r="F123" s="134" t="s">
        <v>2058</v>
      </c>
      <c r="G123" s="135" t="s">
        <v>515</v>
      </c>
      <c r="H123" s="136">
        <v>9</v>
      </c>
      <c r="I123" s="137"/>
      <c r="J123" s="138">
        <f t="shared" ref="J123:J139" si="0">ROUND(I123*H123,2)</f>
        <v>0</v>
      </c>
      <c r="K123" s="134" t="s">
        <v>1</v>
      </c>
      <c r="L123" s="32"/>
      <c r="M123" s="139" t="s">
        <v>1</v>
      </c>
      <c r="N123" s="140" t="s">
        <v>43</v>
      </c>
      <c r="P123" s="141">
        <f t="shared" ref="P123:P139" si="1">O123*H123</f>
        <v>0</v>
      </c>
      <c r="Q123" s="141">
        <v>0</v>
      </c>
      <c r="R123" s="141">
        <f t="shared" ref="R123:R139" si="2">Q123*H123</f>
        <v>0</v>
      </c>
      <c r="S123" s="141">
        <v>0</v>
      </c>
      <c r="T123" s="142">
        <f t="shared" ref="T123:T139" si="3">S123*H123</f>
        <v>0</v>
      </c>
      <c r="AR123" s="143" t="s">
        <v>283</v>
      </c>
      <c r="AT123" s="143" t="s">
        <v>139</v>
      </c>
      <c r="AU123" s="143" t="s">
        <v>145</v>
      </c>
      <c r="AY123" s="17" t="s">
        <v>136</v>
      </c>
      <c r="BE123" s="144">
        <f t="shared" ref="BE123:BE139" si="4">IF(N123="základní",J123,0)</f>
        <v>0</v>
      </c>
      <c r="BF123" s="144">
        <f t="shared" ref="BF123:BF139" si="5">IF(N123="snížená",J123,0)</f>
        <v>0</v>
      </c>
      <c r="BG123" s="144">
        <f t="shared" ref="BG123:BG139" si="6">IF(N123="zákl. přenesená",J123,0)</f>
        <v>0</v>
      </c>
      <c r="BH123" s="144">
        <f t="shared" ref="BH123:BH139" si="7">IF(N123="sníž. přenesená",J123,0)</f>
        <v>0</v>
      </c>
      <c r="BI123" s="144">
        <f t="shared" ref="BI123:BI139" si="8">IF(N123="nulová",J123,0)</f>
        <v>0</v>
      </c>
      <c r="BJ123" s="17" t="s">
        <v>145</v>
      </c>
      <c r="BK123" s="144">
        <f t="shared" ref="BK123:BK139" si="9">ROUND(I123*H123,2)</f>
        <v>0</v>
      </c>
      <c r="BL123" s="17" t="s">
        <v>283</v>
      </c>
      <c r="BM123" s="143" t="s">
        <v>2059</v>
      </c>
    </row>
    <row r="124" spans="2:65" s="1" customFormat="1" ht="16.5" customHeight="1">
      <c r="B124" s="32"/>
      <c r="C124" s="132" t="s">
        <v>145</v>
      </c>
      <c r="D124" s="132" t="s">
        <v>139</v>
      </c>
      <c r="E124" s="133" t="s">
        <v>2060</v>
      </c>
      <c r="F124" s="134" t="s">
        <v>2061</v>
      </c>
      <c r="G124" s="135" t="s">
        <v>515</v>
      </c>
      <c r="H124" s="136">
        <v>1</v>
      </c>
      <c r="I124" s="137"/>
      <c r="J124" s="138">
        <f t="shared" si="0"/>
        <v>0</v>
      </c>
      <c r="K124" s="134" t="s">
        <v>1</v>
      </c>
      <c r="L124" s="32"/>
      <c r="M124" s="139" t="s">
        <v>1</v>
      </c>
      <c r="N124" s="140" t="s">
        <v>43</v>
      </c>
      <c r="P124" s="141">
        <f t="shared" si="1"/>
        <v>0</v>
      </c>
      <c r="Q124" s="141">
        <v>0</v>
      </c>
      <c r="R124" s="141">
        <f t="shared" si="2"/>
        <v>0</v>
      </c>
      <c r="S124" s="141">
        <v>0</v>
      </c>
      <c r="T124" s="142">
        <f t="shared" si="3"/>
        <v>0</v>
      </c>
      <c r="AR124" s="143" t="s">
        <v>283</v>
      </c>
      <c r="AT124" s="143" t="s">
        <v>139</v>
      </c>
      <c r="AU124" s="143" t="s">
        <v>145</v>
      </c>
      <c r="AY124" s="17" t="s">
        <v>136</v>
      </c>
      <c r="BE124" s="144">
        <f t="shared" si="4"/>
        <v>0</v>
      </c>
      <c r="BF124" s="144">
        <f t="shared" si="5"/>
        <v>0</v>
      </c>
      <c r="BG124" s="144">
        <f t="shared" si="6"/>
        <v>0</v>
      </c>
      <c r="BH124" s="144">
        <f t="shared" si="7"/>
        <v>0</v>
      </c>
      <c r="BI124" s="144">
        <f t="shared" si="8"/>
        <v>0</v>
      </c>
      <c r="BJ124" s="17" t="s">
        <v>145</v>
      </c>
      <c r="BK124" s="144">
        <f t="shared" si="9"/>
        <v>0</v>
      </c>
      <c r="BL124" s="17" t="s">
        <v>283</v>
      </c>
      <c r="BM124" s="143" t="s">
        <v>2062</v>
      </c>
    </row>
    <row r="125" spans="2:65" s="1" customFormat="1" ht="16.5" customHeight="1">
      <c r="B125" s="32"/>
      <c r="C125" s="132" t="s">
        <v>137</v>
      </c>
      <c r="D125" s="132" t="s">
        <v>139</v>
      </c>
      <c r="E125" s="133" t="s">
        <v>2063</v>
      </c>
      <c r="F125" s="134" t="s">
        <v>2064</v>
      </c>
      <c r="G125" s="135" t="s">
        <v>515</v>
      </c>
      <c r="H125" s="136">
        <v>22</v>
      </c>
      <c r="I125" s="137"/>
      <c r="J125" s="138">
        <f t="shared" si="0"/>
        <v>0</v>
      </c>
      <c r="K125" s="134" t="s">
        <v>1</v>
      </c>
      <c r="L125" s="32"/>
      <c r="M125" s="139" t="s">
        <v>1</v>
      </c>
      <c r="N125" s="140" t="s">
        <v>43</v>
      </c>
      <c r="P125" s="141">
        <f t="shared" si="1"/>
        <v>0</v>
      </c>
      <c r="Q125" s="141">
        <v>0</v>
      </c>
      <c r="R125" s="141">
        <f t="shared" si="2"/>
        <v>0</v>
      </c>
      <c r="S125" s="141">
        <v>0</v>
      </c>
      <c r="T125" s="142">
        <f t="shared" si="3"/>
        <v>0</v>
      </c>
      <c r="AR125" s="143" t="s">
        <v>283</v>
      </c>
      <c r="AT125" s="143" t="s">
        <v>139</v>
      </c>
      <c r="AU125" s="143" t="s">
        <v>145</v>
      </c>
      <c r="AY125" s="17" t="s">
        <v>136</v>
      </c>
      <c r="BE125" s="144">
        <f t="shared" si="4"/>
        <v>0</v>
      </c>
      <c r="BF125" s="144">
        <f t="shared" si="5"/>
        <v>0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17" t="s">
        <v>145</v>
      </c>
      <c r="BK125" s="144">
        <f t="shared" si="9"/>
        <v>0</v>
      </c>
      <c r="BL125" s="17" t="s">
        <v>283</v>
      </c>
      <c r="BM125" s="143" t="s">
        <v>2065</v>
      </c>
    </row>
    <row r="126" spans="2:65" s="1" customFormat="1" ht="16.5" customHeight="1">
      <c r="B126" s="32"/>
      <c r="C126" s="132" t="s">
        <v>144</v>
      </c>
      <c r="D126" s="132" t="s">
        <v>139</v>
      </c>
      <c r="E126" s="133" t="s">
        <v>2066</v>
      </c>
      <c r="F126" s="134" t="s">
        <v>2067</v>
      </c>
      <c r="G126" s="135" t="s">
        <v>515</v>
      </c>
      <c r="H126" s="136">
        <v>1</v>
      </c>
      <c r="I126" s="137"/>
      <c r="J126" s="138">
        <f t="shared" si="0"/>
        <v>0</v>
      </c>
      <c r="K126" s="134" t="s">
        <v>1</v>
      </c>
      <c r="L126" s="32"/>
      <c r="M126" s="139" t="s">
        <v>1</v>
      </c>
      <c r="N126" s="140" t="s">
        <v>43</v>
      </c>
      <c r="P126" s="141">
        <f t="shared" si="1"/>
        <v>0</v>
      </c>
      <c r="Q126" s="141">
        <v>0</v>
      </c>
      <c r="R126" s="141">
        <f t="shared" si="2"/>
        <v>0</v>
      </c>
      <c r="S126" s="141">
        <v>0</v>
      </c>
      <c r="T126" s="142">
        <f t="shared" si="3"/>
        <v>0</v>
      </c>
      <c r="AR126" s="143" t="s">
        <v>283</v>
      </c>
      <c r="AT126" s="143" t="s">
        <v>139</v>
      </c>
      <c r="AU126" s="143" t="s">
        <v>145</v>
      </c>
      <c r="AY126" s="17" t="s">
        <v>136</v>
      </c>
      <c r="BE126" s="144">
        <f t="shared" si="4"/>
        <v>0</v>
      </c>
      <c r="BF126" s="144">
        <f t="shared" si="5"/>
        <v>0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17" t="s">
        <v>145</v>
      </c>
      <c r="BK126" s="144">
        <f t="shared" si="9"/>
        <v>0</v>
      </c>
      <c r="BL126" s="17" t="s">
        <v>283</v>
      </c>
      <c r="BM126" s="143" t="s">
        <v>2068</v>
      </c>
    </row>
    <row r="127" spans="2:65" s="1" customFormat="1" ht="16.5" customHeight="1">
      <c r="B127" s="32"/>
      <c r="C127" s="132" t="s">
        <v>181</v>
      </c>
      <c r="D127" s="132" t="s">
        <v>139</v>
      </c>
      <c r="E127" s="133" t="s">
        <v>2069</v>
      </c>
      <c r="F127" s="134" t="s">
        <v>2070</v>
      </c>
      <c r="G127" s="135" t="s">
        <v>515</v>
      </c>
      <c r="H127" s="136">
        <v>20</v>
      </c>
      <c r="I127" s="137"/>
      <c r="J127" s="138">
        <f t="shared" si="0"/>
        <v>0</v>
      </c>
      <c r="K127" s="134" t="s">
        <v>1</v>
      </c>
      <c r="L127" s="32"/>
      <c r="M127" s="139" t="s">
        <v>1</v>
      </c>
      <c r="N127" s="140" t="s">
        <v>43</v>
      </c>
      <c r="P127" s="141">
        <f t="shared" si="1"/>
        <v>0</v>
      </c>
      <c r="Q127" s="141">
        <v>0</v>
      </c>
      <c r="R127" s="141">
        <f t="shared" si="2"/>
        <v>0</v>
      </c>
      <c r="S127" s="141">
        <v>0</v>
      </c>
      <c r="T127" s="142">
        <f t="shared" si="3"/>
        <v>0</v>
      </c>
      <c r="AR127" s="143" t="s">
        <v>283</v>
      </c>
      <c r="AT127" s="143" t="s">
        <v>139</v>
      </c>
      <c r="AU127" s="143" t="s">
        <v>145</v>
      </c>
      <c r="AY127" s="17" t="s">
        <v>136</v>
      </c>
      <c r="BE127" s="144">
        <f t="shared" si="4"/>
        <v>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7" t="s">
        <v>145</v>
      </c>
      <c r="BK127" s="144">
        <f t="shared" si="9"/>
        <v>0</v>
      </c>
      <c r="BL127" s="17" t="s">
        <v>283</v>
      </c>
      <c r="BM127" s="143" t="s">
        <v>2071</v>
      </c>
    </row>
    <row r="128" spans="2:65" s="1" customFormat="1" ht="16.5" customHeight="1">
      <c r="B128" s="32"/>
      <c r="C128" s="132" t="s">
        <v>187</v>
      </c>
      <c r="D128" s="132" t="s">
        <v>139</v>
      </c>
      <c r="E128" s="133" t="s">
        <v>2072</v>
      </c>
      <c r="F128" s="134" t="s">
        <v>2073</v>
      </c>
      <c r="G128" s="135" t="s">
        <v>515</v>
      </c>
      <c r="H128" s="136">
        <v>53</v>
      </c>
      <c r="I128" s="137"/>
      <c r="J128" s="138">
        <f t="shared" si="0"/>
        <v>0</v>
      </c>
      <c r="K128" s="134" t="s">
        <v>1</v>
      </c>
      <c r="L128" s="32"/>
      <c r="M128" s="139" t="s">
        <v>1</v>
      </c>
      <c r="N128" s="140" t="s">
        <v>43</v>
      </c>
      <c r="P128" s="141">
        <f t="shared" si="1"/>
        <v>0</v>
      </c>
      <c r="Q128" s="141">
        <v>0</v>
      </c>
      <c r="R128" s="141">
        <f t="shared" si="2"/>
        <v>0</v>
      </c>
      <c r="S128" s="141">
        <v>0</v>
      </c>
      <c r="T128" s="142">
        <f t="shared" si="3"/>
        <v>0</v>
      </c>
      <c r="AR128" s="143" t="s">
        <v>283</v>
      </c>
      <c r="AT128" s="143" t="s">
        <v>139</v>
      </c>
      <c r="AU128" s="143" t="s">
        <v>145</v>
      </c>
      <c r="AY128" s="17" t="s">
        <v>136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7" t="s">
        <v>145</v>
      </c>
      <c r="BK128" s="144">
        <f t="shared" si="9"/>
        <v>0</v>
      </c>
      <c r="BL128" s="17" t="s">
        <v>283</v>
      </c>
      <c r="BM128" s="143" t="s">
        <v>2074</v>
      </c>
    </row>
    <row r="129" spans="2:65" s="1" customFormat="1" ht="16.5" customHeight="1">
      <c r="B129" s="32"/>
      <c r="C129" s="132" t="s">
        <v>193</v>
      </c>
      <c r="D129" s="132" t="s">
        <v>139</v>
      </c>
      <c r="E129" s="133" t="s">
        <v>2075</v>
      </c>
      <c r="F129" s="134" t="s">
        <v>2076</v>
      </c>
      <c r="G129" s="135" t="s">
        <v>515</v>
      </c>
      <c r="H129" s="136">
        <v>54</v>
      </c>
      <c r="I129" s="137"/>
      <c r="J129" s="138">
        <f t="shared" si="0"/>
        <v>0</v>
      </c>
      <c r="K129" s="134" t="s">
        <v>1</v>
      </c>
      <c r="L129" s="32"/>
      <c r="M129" s="139" t="s">
        <v>1</v>
      </c>
      <c r="N129" s="140" t="s">
        <v>43</v>
      </c>
      <c r="P129" s="141">
        <f t="shared" si="1"/>
        <v>0</v>
      </c>
      <c r="Q129" s="141">
        <v>0</v>
      </c>
      <c r="R129" s="141">
        <f t="shared" si="2"/>
        <v>0</v>
      </c>
      <c r="S129" s="141">
        <v>0</v>
      </c>
      <c r="T129" s="142">
        <f t="shared" si="3"/>
        <v>0</v>
      </c>
      <c r="AR129" s="143" t="s">
        <v>283</v>
      </c>
      <c r="AT129" s="143" t="s">
        <v>139</v>
      </c>
      <c r="AU129" s="143" t="s">
        <v>145</v>
      </c>
      <c r="AY129" s="17" t="s">
        <v>136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7" t="s">
        <v>145</v>
      </c>
      <c r="BK129" s="144">
        <f t="shared" si="9"/>
        <v>0</v>
      </c>
      <c r="BL129" s="17" t="s">
        <v>283</v>
      </c>
      <c r="BM129" s="143" t="s">
        <v>2077</v>
      </c>
    </row>
    <row r="130" spans="2:65" s="1" customFormat="1" ht="16.5" customHeight="1">
      <c r="B130" s="32"/>
      <c r="C130" s="132" t="s">
        <v>154</v>
      </c>
      <c r="D130" s="132" t="s">
        <v>139</v>
      </c>
      <c r="E130" s="133" t="s">
        <v>2078</v>
      </c>
      <c r="F130" s="134" t="s">
        <v>2079</v>
      </c>
      <c r="G130" s="135" t="s">
        <v>515</v>
      </c>
      <c r="H130" s="136">
        <v>10</v>
      </c>
      <c r="I130" s="137"/>
      <c r="J130" s="138">
        <f t="shared" si="0"/>
        <v>0</v>
      </c>
      <c r="K130" s="134" t="s">
        <v>1</v>
      </c>
      <c r="L130" s="32"/>
      <c r="M130" s="139" t="s">
        <v>1</v>
      </c>
      <c r="N130" s="140" t="s">
        <v>43</v>
      </c>
      <c r="P130" s="141">
        <f t="shared" si="1"/>
        <v>0</v>
      </c>
      <c r="Q130" s="141">
        <v>0</v>
      </c>
      <c r="R130" s="141">
        <f t="shared" si="2"/>
        <v>0</v>
      </c>
      <c r="S130" s="141">
        <v>0</v>
      </c>
      <c r="T130" s="142">
        <f t="shared" si="3"/>
        <v>0</v>
      </c>
      <c r="AR130" s="143" t="s">
        <v>283</v>
      </c>
      <c r="AT130" s="143" t="s">
        <v>139</v>
      </c>
      <c r="AU130" s="143" t="s">
        <v>145</v>
      </c>
      <c r="AY130" s="17" t="s">
        <v>136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7" t="s">
        <v>145</v>
      </c>
      <c r="BK130" s="144">
        <f t="shared" si="9"/>
        <v>0</v>
      </c>
      <c r="BL130" s="17" t="s">
        <v>283</v>
      </c>
      <c r="BM130" s="143" t="s">
        <v>2080</v>
      </c>
    </row>
    <row r="131" spans="2:65" s="1" customFormat="1" ht="16.5" customHeight="1">
      <c r="B131" s="32"/>
      <c r="C131" s="132" t="s">
        <v>210</v>
      </c>
      <c r="D131" s="132" t="s">
        <v>139</v>
      </c>
      <c r="E131" s="133" t="s">
        <v>2081</v>
      </c>
      <c r="F131" s="134" t="s">
        <v>2082</v>
      </c>
      <c r="G131" s="135" t="s">
        <v>196</v>
      </c>
      <c r="H131" s="136">
        <v>250</v>
      </c>
      <c r="I131" s="137"/>
      <c r="J131" s="138">
        <f t="shared" si="0"/>
        <v>0</v>
      </c>
      <c r="K131" s="134" t="s">
        <v>1</v>
      </c>
      <c r="L131" s="32"/>
      <c r="M131" s="139" t="s">
        <v>1</v>
      </c>
      <c r="N131" s="140" t="s">
        <v>43</v>
      </c>
      <c r="P131" s="141">
        <f t="shared" si="1"/>
        <v>0</v>
      </c>
      <c r="Q131" s="141">
        <v>0</v>
      </c>
      <c r="R131" s="141">
        <f t="shared" si="2"/>
        <v>0</v>
      </c>
      <c r="S131" s="141">
        <v>0</v>
      </c>
      <c r="T131" s="142">
        <f t="shared" si="3"/>
        <v>0</v>
      </c>
      <c r="AR131" s="143" t="s">
        <v>283</v>
      </c>
      <c r="AT131" s="143" t="s">
        <v>139</v>
      </c>
      <c r="AU131" s="143" t="s">
        <v>145</v>
      </c>
      <c r="AY131" s="17" t="s">
        <v>136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7" t="s">
        <v>145</v>
      </c>
      <c r="BK131" s="144">
        <f t="shared" si="9"/>
        <v>0</v>
      </c>
      <c r="BL131" s="17" t="s">
        <v>283</v>
      </c>
      <c r="BM131" s="143" t="s">
        <v>2083</v>
      </c>
    </row>
    <row r="132" spans="2:65" s="1" customFormat="1" ht="16.5" customHeight="1">
      <c r="B132" s="32"/>
      <c r="C132" s="132" t="s">
        <v>221</v>
      </c>
      <c r="D132" s="132" t="s">
        <v>139</v>
      </c>
      <c r="E132" s="133" t="s">
        <v>2084</v>
      </c>
      <c r="F132" s="134" t="s">
        <v>2085</v>
      </c>
      <c r="G132" s="135" t="s">
        <v>196</v>
      </c>
      <c r="H132" s="136">
        <v>350</v>
      </c>
      <c r="I132" s="137"/>
      <c r="J132" s="138">
        <f t="shared" si="0"/>
        <v>0</v>
      </c>
      <c r="K132" s="134" t="s">
        <v>1</v>
      </c>
      <c r="L132" s="32"/>
      <c r="M132" s="139" t="s">
        <v>1</v>
      </c>
      <c r="N132" s="140" t="s">
        <v>43</v>
      </c>
      <c r="P132" s="141">
        <f t="shared" si="1"/>
        <v>0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AR132" s="143" t="s">
        <v>283</v>
      </c>
      <c r="AT132" s="143" t="s">
        <v>139</v>
      </c>
      <c r="AU132" s="143" t="s">
        <v>145</v>
      </c>
      <c r="AY132" s="17" t="s">
        <v>136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7" t="s">
        <v>145</v>
      </c>
      <c r="BK132" s="144">
        <f t="shared" si="9"/>
        <v>0</v>
      </c>
      <c r="BL132" s="17" t="s">
        <v>283</v>
      </c>
      <c r="BM132" s="143" t="s">
        <v>2086</v>
      </c>
    </row>
    <row r="133" spans="2:65" s="1" customFormat="1" ht="16.5" customHeight="1">
      <c r="B133" s="32"/>
      <c r="C133" s="132" t="s">
        <v>236</v>
      </c>
      <c r="D133" s="132" t="s">
        <v>139</v>
      </c>
      <c r="E133" s="133" t="s">
        <v>2087</v>
      </c>
      <c r="F133" s="134" t="s">
        <v>2088</v>
      </c>
      <c r="G133" s="135" t="s">
        <v>196</v>
      </c>
      <c r="H133" s="136">
        <v>70</v>
      </c>
      <c r="I133" s="137"/>
      <c r="J133" s="138">
        <f t="shared" si="0"/>
        <v>0</v>
      </c>
      <c r="K133" s="134" t="s">
        <v>1</v>
      </c>
      <c r="L133" s="32"/>
      <c r="M133" s="139" t="s">
        <v>1</v>
      </c>
      <c r="N133" s="140" t="s">
        <v>43</v>
      </c>
      <c r="P133" s="141">
        <f t="shared" si="1"/>
        <v>0</v>
      </c>
      <c r="Q133" s="141">
        <v>0</v>
      </c>
      <c r="R133" s="141">
        <f t="shared" si="2"/>
        <v>0</v>
      </c>
      <c r="S133" s="141">
        <v>0</v>
      </c>
      <c r="T133" s="142">
        <f t="shared" si="3"/>
        <v>0</v>
      </c>
      <c r="AR133" s="143" t="s">
        <v>283</v>
      </c>
      <c r="AT133" s="143" t="s">
        <v>139</v>
      </c>
      <c r="AU133" s="143" t="s">
        <v>145</v>
      </c>
      <c r="AY133" s="17" t="s">
        <v>136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7" t="s">
        <v>145</v>
      </c>
      <c r="BK133" s="144">
        <f t="shared" si="9"/>
        <v>0</v>
      </c>
      <c r="BL133" s="17" t="s">
        <v>283</v>
      </c>
      <c r="BM133" s="143" t="s">
        <v>2089</v>
      </c>
    </row>
    <row r="134" spans="2:65" s="1" customFormat="1" ht="16.5" customHeight="1">
      <c r="B134" s="32"/>
      <c r="C134" s="132" t="s">
        <v>8</v>
      </c>
      <c r="D134" s="132" t="s">
        <v>139</v>
      </c>
      <c r="E134" s="133" t="s">
        <v>2090</v>
      </c>
      <c r="F134" s="134" t="s">
        <v>2091</v>
      </c>
      <c r="G134" s="135" t="s">
        <v>196</v>
      </c>
      <c r="H134" s="136">
        <v>350</v>
      </c>
      <c r="I134" s="137"/>
      <c r="J134" s="138">
        <f t="shared" si="0"/>
        <v>0</v>
      </c>
      <c r="K134" s="134" t="s">
        <v>1</v>
      </c>
      <c r="L134" s="32"/>
      <c r="M134" s="139" t="s">
        <v>1</v>
      </c>
      <c r="N134" s="140" t="s">
        <v>43</v>
      </c>
      <c r="P134" s="141">
        <f t="shared" si="1"/>
        <v>0</v>
      </c>
      <c r="Q134" s="141">
        <v>0</v>
      </c>
      <c r="R134" s="141">
        <f t="shared" si="2"/>
        <v>0</v>
      </c>
      <c r="S134" s="141">
        <v>0</v>
      </c>
      <c r="T134" s="142">
        <f t="shared" si="3"/>
        <v>0</v>
      </c>
      <c r="AR134" s="143" t="s">
        <v>283</v>
      </c>
      <c r="AT134" s="143" t="s">
        <v>139</v>
      </c>
      <c r="AU134" s="143" t="s">
        <v>145</v>
      </c>
      <c r="AY134" s="17" t="s">
        <v>136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7" t="s">
        <v>145</v>
      </c>
      <c r="BK134" s="144">
        <f t="shared" si="9"/>
        <v>0</v>
      </c>
      <c r="BL134" s="17" t="s">
        <v>283</v>
      </c>
      <c r="BM134" s="143" t="s">
        <v>2092</v>
      </c>
    </row>
    <row r="135" spans="2:65" s="1" customFormat="1" ht="16.5" customHeight="1">
      <c r="B135" s="32"/>
      <c r="C135" s="132" t="s">
        <v>259</v>
      </c>
      <c r="D135" s="132" t="s">
        <v>139</v>
      </c>
      <c r="E135" s="133" t="s">
        <v>2093</v>
      </c>
      <c r="F135" s="134" t="s">
        <v>2094</v>
      </c>
      <c r="G135" s="135" t="s">
        <v>515</v>
      </c>
      <c r="H135" s="136">
        <v>10</v>
      </c>
      <c r="I135" s="137"/>
      <c r="J135" s="138">
        <f t="shared" si="0"/>
        <v>0</v>
      </c>
      <c r="K135" s="134" t="s">
        <v>1</v>
      </c>
      <c r="L135" s="32"/>
      <c r="M135" s="139" t="s">
        <v>1</v>
      </c>
      <c r="N135" s="140" t="s">
        <v>43</v>
      </c>
      <c r="P135" s="141">
        <f t="shared" si="1"/>
        <v>0</v>
      </c>
      <c r="Q135" s="141">
        <v>0</v>
      </c>
      <c r="R135" s="141">
        <f t="shared" si="2"/>
        <v>0</v>
      </c>
      <c r="S135" s="141">
        <v>0</v>
      </c>
      <c r="T135" s="142">
        <f t="shared" si="3"/>
        <v>0</v>
      </c>
      <c r="AR135" s="143" t="s">
        <v>283</v>
      </c>
      <c r="AT135" s="143" t="s">
        <v>139</v>
      </c>
      <c r="AU135" s="143" t="s">
        <v>145</v>
      </c>
      <c r="AY135" s="17" t="s">
        <v>136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7" t="s">
        <v>145</v>
      </c>
      <c r="BK135" s="144">
        <f t="shared" si="9"/>
        <v>0</v>
      </c>
      <c r="BL135" s="17" t="s">
        <v>283</v>
      </c>
      <c r="BM135" s="143" t="s">
        <v>2095</v>
      </c>
    </row>
    <row r="136" spans="2:65" s="1" customFormat="1" ht="16.5" customHeight="1">
      <c r="B136" s="32"/>
      <c r="C136" s="132" t="s">
        <v>263</v>
      </c>
      <c r="D136" s="132" t="s">
        <v>139</v>
      </c>
      <c r="E136" s="133" t="s">
        <v>2096</v>
      </c>
      <c r="F136" s="134" t="s">
        <v>2097</v>
      </c>
      <c r="G136" s="135" t="s">
        <v>515</v>
      </c>
      <c r="H136" s="136">
        <v>210</v>
      </c>
      <c r="I136" s="137"/>
      <c r="J136" s="138">
        <f t="shared" si="0"/>
        <v>0</v>
      </c>
      <c r="K136" s="134" t="s">
        <v>1</v>
      </c>
      <c r="L136" s="32"/>
      <c r="M136" s="139" t="s">
        <v>1</v>
      </c>
      <c r="N136" s="140" t="s">
        <v>43</v>
      </c>
      <c r="P136" s="141">
        <f t="shared" si="1"/>
        <v>0</v>
      </c>
      <c r="Q136" s="141">
        <v>0</v>
      </c>
      <c r="R136" s="141">
        <f t="shared" si="2"/>
        <v>0</v>
      </c>
      <c r="S136" s="141">
        <v>0</v>
      </c>
      <c r="T136" s="142">
        <f t="shared" si="3"/>
        <v>0</v>
      </c>
      <c r="AR136" s="143" t="s">
        <v>283</v>
      </c>
      <c r="AT136" s="143" t="s">
        <v>139</v>
      </c>
      <c r="AU136" s="143" t="s">
        <v>145</v>
      </c>
      <c r="AY136" s="17" t="s">
        <v>136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7" t="s">
        <v>145</v>
      </c>
      <c r="BK136" s="144">
        <f t="shared" si="9"/>
        <v>0</v>
      </c>
      <c r="BL136" s="17" t="s">
        <v>283</v>
      </c>
      <c r="BM136" s="143" t="s">
        <v>2098</v>
      </c>
    </row>
    <row r="137" spans="2:65" s="1" customFormat="1" ht="24.2" customHeight="1">
      <c r="B137" s="32"/>
      <c r="C137" s="132" t="s">
        <v>272</v>
      </c>
      <c r="D137" s="132" t="s">
        <v>139</v>
      </c>
      <c r="E137" s="133" t="s">
        <v>2099</v>
      </c>
      <c r="F137" s="134" t="s">
        <v>2100</v>
      </c>
      <c r="G137" s="135" t="s">
        <v>196</v>
      </c>
      <c r="H137" s="136">
        <v>83</v>
      </c>
      <c r="I137" s="137"/>
      <c r="J137" s="138">
        <f t="shared" si="0"/>
        <v>0</v>
      </c>
      <c r="K137" s="134" t="s">
        <v>1</v>
      </c>
      <c r="L137" s="32"/>
      <c r="M137" s="139" t="s">
        <v>1</v>
      </c>
      <c r="N137" s="140" t="s">
        <v>43</v>
      </c>
      <c r="P137" s="141">
        <f t="shared" si="1"/>
        <v>0</v>
      </c>
      <c r="Q137" s="141">
        <v>0</v>
      </c>
      <c r="R137" s="141">
        <f t="shared" si="2"/>
        <v>0</v>
      </c>
      <c r="S137" s="141">
        <v>0</v>
      </c>
      <c r="T137" s="142">
        <f t="shared" si="3"/>
        <v>0</v>
      </c>
      <c r="AR137" s="143" t="s">
        <v>283</v>
      </c>
      <c r="AT137" s="143" t="s">
        <v>139</v>
      </c>
      <c r="AU137" s="143" t="s">
        <v>145</v>
      </c>
      <c r="AY137" s="17" t="s">
        <v>136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7" t="s">
        <v>145</v>
      </c>
      <c r="BK137" s="144">
        <f t="shared" si="9"/>
        <v>0</v>
      </c>
      <c r="BL137" s="17" t="s">
        <v>283</v>
      </c>
      <c r="BM137" s="143" t="s">
        <v>2101</v>
      </c>
    </row>
    <row r="138" spans="2:65" s="1" customFormat="1" ht="33" customHeight="1">
      <c r="B138" s="32"/>
      <c r="C138" s="132" t="s">
        <v>283</v>
      </c>
      <c r="D138" s="132" t="s">
        <v>139</v>
      </c>
      <c r="E138" s="133" t="s">
        <v>2102</v>
      </c>
      <c r="F138" s="134" t="s">
        <v>2103</v>
      </c>
      <c r="G138" s="135" t="s">
        <v>515</v>
      </c>
      <c r="H138" s="136">
        <v>129</v>
      </c>
      <c r="I138" s="137"/>
      <c r="J138" s="138">
        <f t="shared" si="0"/>
        <v>0</v>
      </c>
      <c r="K138" s="134" t="s">
        <v>1</v>
      </c>
      <c r="L138" s="32"/>
      <c r="M138" s="139" t="s">
        <v>1</v>
      </c>
      <c r="N138" s="140" t="s">
        <v>43</v>
      </c>
      <c r="P138" s="141">
        <f t="shared" si="1"/>
        <v>0</v>
      </c>
      <c r="Q138" s="141">
        <v>0</v>
      </c>
      <c r="R138" s="141">
        <f t="shared" si="2"/>
        <v>0</v>
      </c>
      <c r="S138" s="141">
        <v>0</v>
      </c>
      <c r="T138" s="142">
        <f t="shared" si="3"/>
        <v>0</v>
      </c>
      <c r="AR138" s="143" t="s">
        <v>283</v>
      </c>
      <c r="AT138" s="143" t="s">
        <v>139</v>
      </c>
      <c r="AU138" s="143" t="s">
        <v>145</v>
      </c>
      <c r="AY138" s="17" t="s">
        <v>136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7" t="s">
        <v>145</v>
      </c>
      <c r="BK138" s="144">
        <f t="shared" si="9"/>
        <v>0</v>
      </c>
      <c r="BL138" s="17" t="s">
        <v>283</v>
      </c>
      <c r="BM138" s="143" t="s">
        <v>2104</v>
      </c>
    </row>
    <row r="139" spans="2:65" s="1" customFormat="1" ht="16.5" customHeight="1">
      <c r="B139" s="32"/>
      <c r="C139" s="132" t="s">
        <v>293</v>
      </c>
      <c r="D139" s="132" t="s">
        <v>139</v>
      </c>
      <c r="E139" s="133" t="s">
        <v>2105</v>
      </c>
      <c r="F139" s="134" t="s">
        <v>2106</v>
      </c>
      <c r="G139" s="135" t="s">
        <v>515</v>
      </c>
      <c r="H139" s="136">
        <v>42</v>
      </c>
      <c r="I139" s="137"/>
      <c r="J139" s="138">
        <f t="shared" si="0"/>
        <v>0</v>
      </c>
      <c r="K139" s="134" t="s">
        <v>1</v>
      </c>
      <c r="L139" s="32"/>
      <c r="M139" s="139" t="s">
        <v>1</v>
      </c>
      <c r="N139" s="140" t="s">
        <v>43</v>
      </c>
      <c r="P139" s="141">
        <f t="shared" si="1"/>
        <v>0</v>
      </c>
      <c r="Q139" s="141">
        <v>0</v>
      </c>
      <c r="R139" s="141">
        <f t="shared" si="2"/>
        <v>0</v>
      </c>
      <c r="S139" s="141">
        <v>0</v>
      </c>
      <c r="T139" s="142">
        <f t="shared" si="3"/>
        <v>0</v>
      </c>
      <c r="AR139" s="143" t="s">
        <v>283</v>
      </c>
      <c r="AT139" s="143" t="s">
        <v>139</v>
      </c>
      <c r="AU139" s="143" t="s">
        <v>145</v>
      </c>
      <c r="AY139" s="17" t="s">
        <v>136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7" t="s">
        <v>145</v>
      </c>
      <c r="BK139" s="144">
        <f t="shared" si="9"/>
        <v>0</v>
      </c>
      <c r="BL139" s="17" t="s">
        <v>283</v>
      </c>
      <c r="BM139" s="143" t="s">
        <v>2107</v>
      </c>
    </row>
    <row r="140" spans="2:65" s="12" customFormat="1" ht="11.25">
      <c r="B140" s="145"/>
      <c r="D140" s="146" t="s">
        <v>147</v>
      </c>
      <c r="E140" s="147" t="s">
        <v>1</v>
      </c>
      <c r="F140" s="148" t="s">
        <v>2108</v>
      </c>
      <c r="H140" s="149">
        <v>42</v>
      </c>
      <c r="I140" s="150"/>
      <c r="L140" s="145"/>
      <c r="M140" s="151"/>
      <c r="T140" s="152"/>
      <c r="AT140" s="147" t="s">
        <v>147</v>
      </c>
      <c r="AU140" s="147" t="s">
        <v>145</v>
      </c>
      <c r="AV140" s="12" t="s">
        <v>145</v>
      </c>
      <c r="AW140" s="12" t="s">
        <v>33</v>
      </c>
      <c r="AX140" s="12" t="s">
        <v>85</v>
      </c>
      <c r="AY140" s="147" t="s">
        <v>136</v>
      </c>
    </row>
    <row r="141" spans="2:65" s="1" customFormat="1" ht="16.5" customHeight="1">
      <c r="B141" s="32"/>
      <c r="C141" s="132" t="s">
        <v>308</v>
      </c>
      <c r="D141" s="132" t="s">
        <v>139</v>
      </c>
      <c r="E141" s="133" t="s">
        <v>2109</v>
      </c>
      <c r="F141" s="134" t="s">
        <v>2220</v>
      </c>
      <c r="G141" s="135" t="s">
        <v>1038</v>
      </c>
      <c r="H141" s="136">
        <v>1</v>
      </c>
      <c r="I141" s="137"/>
      <c r="J141" s="138">
        <f t="shared" ref="J141:J164" si="10">ROUND(I141*H141,2)</f>
        <v>0</v>
      </c>
      <c r="K141" s="134" t="s">
        <v>1</v>
      </c>
      <c r="L141" s="32"/>
      <c r="M141" s="139" t="s">
        <v>1</v>
      </c>
      <c r="N141" s="140" t="s">
        <v>43</v>
      </c>
      <c r="P141" s="141">
        <f t="shared" ref="P141:P164" si="11">O141*H141</f>
        <v>0</v>
      </c>
      <c r="Q141" s="141">
        <v>0</v>
      </c>
      <c r="R141" s="141">
        <f t="shared" ref="R141:R164" si="12">Q141*H141</f>
        <v>0</v>
      </c>
      <c r="S141" s="141">
        <v>0</v>
      </c>
      <c r="T141" s="142">
        <f t="shared" ref="T141:T164" si="13">S141*H141</f>
        <v>0</v>
      </c>
      <c r="AR141" s="143" t="s">
        <v>283</v>
      </c>
      <c r="AT141" s="143" t="s">
        <v>139</v>
      </c>
      <c r="AU141" s="143" t="s">
        <v>145</v>
      </c>
      <c r="AY141" s="17" t="s">
        <v>136</v>
      </c>
      <c r="BE141" s="144">
        <f t="shared" ref="BE141:BE164" si="14">IF(N141="základní",J141,0)</f>
        <v>0</v>
      </c>
      <c r="BF141" s="144">
        <f t="shared" ref="BF141:BF164" si="15">IF(N141="snížená",J141,0)</f>
        <v>0</v>
      </c>
      <c r="BG141" s="144">
        <f t="shared" ref="BG141:BG164" si="16">IF(N141="zákl. přenesená",J141,0)</f>
        <v>0</v>
      </c>
      <c r="BH141" s="144">
        <f t="shared" ref="BH141:BH164" si="17">IF(N141="sníž. přenesená",J141,0)</f>
        <v>0</v>
      </c>
      <c r="BI141" s="144">
        <f t="shared" ref="BI141:BI164" si="18">IF(N141="nulová",J141,0)</f>
        <v>0</v>
      </c>
      <c r="BJ141" s="17" t="s">
        <v>145</v>
      </c>
      <c r="BK141" s="144">
        <f t="shared" ref="BK141:BK164" si="19">ROUND(I141*H141,2)</f>
        <v>0</v>
      </c>
      <c r="BL141" s="17" t="s">
        <v>283</v>
      </c>
      <c r="BM141" s="143" t="s">
        <v>2110</v>
      </c>
    </row>
    <row r="142" spans="2:65" s="1" customFormat="1" ht="49.15" customHeight="1">
      <c r="B142" s="32"/>
      <c r="C142" s="132" t="s">
        <v>322</v>
      </c>
      <c r="D142" s="132" t="s">
        <v>139</v>
      </c>
      <c r="E142" s="133" t="s">
        <v>2111</v>
      </c>
      <c r="F142" s="134" t="s">
        <v>2221</v>
      </c>
      <c r="G142" s="135" t="s">
        <v>2112</v>
      </c>
      <c r="H142" s="136">
        <v>1</v>
      </c>
      <c r="I142" s="137"/>
      <c r="J142" s="138">
        <f t="shared" si="10"/>
        <v>0</v>
      </c>
      <c r="K142" s="134" t="s">
        <v>1</v>
      </c>
      <c r="L142" s="32"/>
      <c r="M142" s="139" t="s">
        <v>1</v>
      </c>
      <c r="N142" s="140" t="s">
        <v>43</v>
      </c>
      <c r="P142" s="141">
        <f t="shared" si="11"/>
        <v>0</v>
      </c>
      <c r="Q142" s="141">
        <v>0</v>
      </c>
      <c r="R142" s="141">
        <f t="shared" si="12"/>
        <v>0</v>
      </c>
      <c r="S142" s="141">
        <v>1.25</v>
      </c>
      <c r="T142" s="142">
        <f t="shared" si="13"/>
        <v>1.25</v>
      </c>
      <c r="AR142" s="143" t="s">
        <v>283</v>
      </c>
      <c r="AT142" s="143" t="s">
        <v>139</v>
      </c>
      <c r="AU142" s="143" t="s">
        <v>145</v>
      </c>
      <c r="AY142" s="17" t="s">
        <v>136</v>
      </c>
      <c r="BE142" s="144">
        <f t="shared" si="14"/>
        <v>0</v>
      </c>
      <c r="BF142" s="144">
        <f t="shared" si="15"/>
        <v>0</v>
      </c>
      <c r="BG142" s="144">
        <f t="shared" si="16"/>
        <v>0</v>
      </c>
      <c r="BH142" s="144">
        <f t="shared" si="17"/>
        <v>0</v>
      </c>
      <c r="BI142" s="144">
        <f t="shared" si="18"/>
        <v>0</v>
      </c>
      <c r="BJ142" s="17" t="s">
        <v>145</v>
      </c>
      <c r="BK142" s="144">
        <f t="shared" si="19"/>
        <v>0</v>
      </c>
      <c r="BL142" s="17" t="s">
        <v>283</v>
      </c>
      <c r="BM142" s="143" t="s">
        <v>2113</v>
      </c>
    </row>
    <row r="143" spans="2:65" s="1" customFormat="1" ht="16.5" customHeight="1">
      <c r="B143" s="32"/>
      <c r="C143" s="160" t="s">
        <v>333</v>
      </c>
      <c r="D143" s="160" t="s">
        <v>151</v>
      </c>
      <c r="E143" s="161" t="s">
        <v>2114</v>
      </c>
      <c r="F143" s="162" t="s">
        <v>2058</v>
      </c>
      <c r="G143" s="163" t="s">
        <v>515</v>
      </c>
      <c r="H143" s="164">
        <v>9</v>
      </c>
      <c r="I143" s="165"/>
      <c r="J143" s="166">
        <f t="shared" si="10"/>
        <v>0</v>
      </c>
      <c r="K143" s="162" t="s">
        <v>1</v>
      </c>
      <c r="L143" s="167"/>
      <c r="M143" s="168" t="s">
        <v>1</v>
      </c>
      <c r="N143" s="169" t="s">
        <v>43</v>
      </c>
      <c r="P143" s="141">
        <f t="shared" si="11"/>
        <v>0</v>
      </c>
      <c r="Q143" s="141">
        <v>0</v>
      </c>
      <c r="R143" s="141">
        <f t="shared" si="12"/>
        <v>0</v>
      </c>
      <c r="S143" s="141">
        <v>0</v>
      </c>
      <c r="T143" s="142">
        <f t="shared" si="13"/>
        <v>0</v>
      </c>
      <c r="AR143" s="143" t="s">
        <v>473</v>
      </c>
      <c r="AT143" s="143" t="s">
        <v>151</v>
      </c>
      <c r="AU143" s="143" t="s">
        <v>145</v>
      </c>
      <c r="AY143" s="17" t="s">
        <v>136</v>
      </c>
      <c r="BE143" s="144">
        <f t="shared" si="14"/>
        <v>0</v>
      </c>
      <c r="BF143" s="144">
        <f t="shared" si="15"/>
        <v>0</v>
      </c>
      <c r="BG143" s="144">
        <f t="shared" si="16"/>
        <v>0</v>
      </c>
      <c r="BH143" s="144">
        <f t="shared" si="17"/>
        <v>0</v>
      </c>
      <c r="BI143" s="144">
        <f t="shared" si="18"/>
        <v>0</v>
      </c>
      <c r="BJ143" s="17" t="s">
        <v>145</v>
      </c>
      <c r="BK143" s="144">
        <f t="shared" si="19"/>
        <v>0</v>
      </c>
      <c r="BL143" s="17" t="s">
        <v>283</v>
      </c>
      <c r="BM143" s="143" t="s">
        <v>2115</v>
      </c>
    </row>
    <row r="144" spans="2:65" s="1" customFormat="1" ht="16.5" customHeight="1">
      <c r="B144" s="32"/>
      <c r="C144" s="160" t="s">
        <v>7</v>
      </c>
      <c r="D144" s="160" t="s">
        <v>151</v>
      </c>
      <c r="E144" s="161" t="s">
        <v>2116</v>
      </c>
      <c r="F144" s="162" t="s">
        <v>2061</v>
      </c>
      <c r="G144" s="163" t="s">
        <v>515</v>
      </c>
      <c r="H144" s="164">
        <v>1</v>
      </c>
      <c r="I144" s="165"/>
      <c r="J144" s="166">
        <f t="shared" si="10"/>
        <v>0</v>
      </c>
      <c r="K144" s="162" t="s">
        <v>1</v>
      </c>
      <c r="L144" s="167"/>
      <c r="M144" s="168" t="s">
        <v>1</v>
      </c>
      <c r="N144" s="169" t="s">
        <v>43</v>
      </c>
      <c r="P144" s="141">
        <f t="shared" si="11"/>
        <v>0</v>
      </c>
      <c r="Q144" s="141">
        <v>0</v>
      </c>
      <c r="R144" s="141">
        <f t="shared" si="12"/>
        <v>0</v>
      </c>
      <c r="S144" s="141">
        <v>0</v>
      </c>
      <c r="T144" s="142">
        <f t="shared" si="13"/>
        <v>0</v>
      </c>
      <c r="AR144" s="143" t="s">
        <v>473</v>
      </c>
      <c r="AT144" s="143" t="s">
        <v>151</v>
      </c>
      <c r="AU144" s="143" t="s">
        <v>145</v>
      </c>
      <c r="AY144" s="17" t="s">
        <v>136</v>
      </c>
      <c r="BE144" s="144">
        <f t="shared" si="14"/>
        <v>0</v>
      </c>
      <c r="BF144" s="144">
        <f t="shared" si="15"/>
        <v>0</v>
      </c>
      <c r="BG144" s="144">
        <f t="shared" si="16"/>
        <v>0</v>
      </c>
      <c r="BH144" s="144">
        <f t="shared" si="17"/>
        <v>0</v>
      </c>
      <c r="BI144" s="144">
        <f t="shared" si="18"/>
        <v>0</v>
      </c>
      <c r="BJ144" s="17" t="s">
        <v>145</v>
      </c>
      <c r="BK144" s="144">
        <f t="shared" si="19"/>
        <v>0</v>
      </c>
      <c r="BL144" s="17" t="s">
        <v>283</v>
      </c>
      <c r="BM144" s="143" t="s">
        <v>2117</v>
      </c>
    </row>
    <row r="145" spans="2:65" s="1" customFormat="1" ht="16.5" customHeight="1">
      <c r="B145" s="32"/>
      <c r="C145" s="160" t="s">
        <v>354</v>
      </c>
      <c r="D145" s="160" t="s">
        <v>151</v>
      </c>
      <c r="E145" s="161" t="s">
        <v>2118</v>
      </c>
      <c r="F145" s="162" t="s">
        <v>2064</v>
      </c>
      <c r="G145" s="163" t="s">
        <v>515</v>
      </c>
      <c r="H145" s="164">
        <v>22</v>
      </c>
      <c r="I145" s="165"/>
      <c r="J145" s="166">
        <f t="shared" si="10"/>
        <v>0</v>
      </c>
      <c r="K145" s="162" t="s">
        <v>1</v>
      </c>
      <c r="L145" s="167"/>
      <c r="M145" s="168" t="s">
        <v>1</v>
      </c>
      <c r="N145" s="169" t="s">
        <v>43</v>
      </c>
      <c r="P145" s="141">
        <f t="shared" si="11"/>
        <v>0</v>
      </c>
      <c r="Q145" s="141">
        <v>0</v>
      </c>
      <c r="R145" s="141">
        <f t="shared" si="12"/>
        <v>0</v>
      </c>
      <c r="S145" s="141">
        <v>0</v>
      </c>
      <c r="T145" s="142">
        <f t="shared" si="13"/>
        <v>0</v>
      </c>
      <c r="AR145" s="143" t="s">
        <v>473</v>
      </c>
      <c r="AT145" s="143" t="s">
        <v>151</v>
      </c>
      <c r="AU145" s="143" t="s">
        <v>145</v>
      </c>
      <c r="AY145" s="17" t="s">
        <v>136</v>
      </c>
      <c r="BE145" s="144">
        <f t="shared" si="14"/>
        <v>0</v>
      </c>
      <c r="BF145" s="144">
        <f t="shared" si="15"/>
        <v>0</v>
      </c>
      <c r="BG145" s="144">
        <f t="shared" si="16"/>
        <v>0</v>
      </c>
      <c r="BH145" s="144">
        <f t="shared" si="17"/>
        <v>0</v>
      </c>
      <c r="BI145" s="144">
        <f t="shared" si="18"/>
        <v>0</v>
      </c>
      <c r="BJ145" s="17" t="s">
        <v>145</v>
      </c>
      <c r="BK145" s="144">
        <f t="shared" si="19"/>
        <v>0</v>
      </c>
      <c r="BL145" s="17" t="s">
        <v>283</v>
      </c>
      <c r="BM145" s="143" t="s">
        <v>2119</v>
      </c>
    </row>
    <row r="146" spans="2:65" s="1" customFormat="1" ht="16.5" customHeight="1">
      <c r="B146" s="32"/>
      <c r="C146" s="160" t="s">
        <v>362</v>
      </c>
      <c r="D146" s="160" t="s">
        <v>151</v>
      </c>
      <c r="E146" s="161" t="s">
        <v>2120</v>
      </c>
      <c r="F146" s="162" t="s">
        <v>2067</v>
      </c>
      <c r="G146" s="163" t="s">
        <v>515</v>
      </c>
      <c r="H146" s="164">
        <v>1</v>
      </c>
      <c r="I146" s="165"/>
      <c r="J146" s="166">
        <f t="shared" si="10"/>
        <v>0</v>
      </c>
      <c r="K146" s="162" t="s">
        <v>1</v>
      </c>
      <c r="L146" s="167"/>
      <c r="M146" s="168" t="s">
        <v>1</v>
      </c>
      <c r="N146" s="169" t="s">
        <v>43</v>
      </c>
      <c r="P146" s="141">
        <f t="shared" si="11"/>
        <v>0</v>
      </c>
      <c r="Q146" s="141">
        <v>0</v>
      </c>
      <c r="R146" s="141">
        <f t="shared" si="12"/>
        <v>0</v>
      </c>
      <c r="S146" s="141">
        <v>0</v>
      </c>
      <c r="T146" s="142">
        <f t="shared" si="13"/>
        <v>0</v>
      </c>
      <c r="AR146" s="143" t="s">
        <v>473</v>
      </c>
      <c r="AT146" s="143" t="s">
        <v>151</v>
      </c>
      <c r="AU146" s="143" t="s">
        <v>145</v>
      </c>
      <c r="AY146" s="17" t="s">
        <v>136</v>
      </c>
      <c r="BE146" s="144">
        <f t="shared" si="14"/>
        <v>0</v>
      </c>
      <c r="BF146" s="144">
        <f t="shared" si="15"/>
        <v>0</v>
      </c>
      <c r="BG146" s="144">
        <f t="shared" si="16"/>
        <v>0</v>
      </c>
      <c r="BH146" s="144">
        <f t="shared" si="17"/>
        <v>0</v>
      </c>
      <c r="BI146" s="144">
        <f t="shared" si="18"/>
        <v>0</v>
      </c>
      <c r="BJ146" s="17" t="s">
        <v>145</v>
      </c>
      <c r="BK146" s="144">
        <f t="shared" si="19"/>
        <v>0</v>
      </c>
      <c r="BL146" s="17" t="s">
        <v>283</v>
      </c>
      <c r="BM146" s="143" t="s">
        <v>2121</v>
      </c>
    </row>
    <row r="147" spans="2:65" s="1" customFormat="1" ht="16.5" customHeight="1">
      <c r="B147" s="32"/>
      <c r="C147" s="160" t="s">
        <v>374</v>
      </c>
      <c r="D147" s="160" t="s">
        <v>151</v>
      </c>
      <c r="E147" s="161" t="s">
        <v>2122</v>
      </c>
      <c r="F147" s="162" t="s">
        <v>2070</v>
      </c>
      <c r="G147" s="163" t="s">
        <v>515</v>
      </c>
      <c r="H147" s="164">
        <v>20</v>
      </c>
      <c r="I147" s="165"/>
      <c r="J147" s="166">
        <f t="shared" si="10"/>
        <v>0</v>
      </c>
      <c r="K147" s="162" t="s">
        <v>1</v>
      </c>
      <c r="L147" s="167"/>
      <c r="M147" s="168" t="s">
        <v>1</v>
      </c>
      <c r="N147" s="169" t="s">
        <v>43</v>
      </c>
      <c r="P147" s="141">
        <f t="shared" si="11"/>
        <v>0</v>
      </c>
      <c r="Q147" s="141">
        <v>0</v>
      </c>
      <c r="R147" s="141">
        <f t="shared" si="12"/>
        <v>0</v>
      </c>
      <c r="S147" s="141">
        <v>0</v>
      </c>
      <c r="T147" s="142">
        <f t="shared" si="13"/>
        <v>0</v>
      </c>
      <c r="AR147" s="143" t="s">
        <v>473</v>
      </c>
      <c r="AT147" s="143" t="s">
        <v>151</v>
      </c>
      <c r="AU147" s="143" t="s">
        <v>145</v>
      </c>
      <c r="AY147" s="17" t="s">
        <v>136</v>
      </c>
      <c r="BE147" s="144">
        <f t="shared" si="14"/>
        <v>0</v>
      </c>
      <c r="BF147" s="144">
        <f t="shared" si="15"/>
        <v>0</v>
      </c>
      <c r="BG147" s="144">
        <f t="shared" si="16"/>
        <v>0</v>
      </c>
      <c r="BH147" s="144">
        <f t="shared" si="17"/>
        <v>0</v>
      </c>
      <c r="BI147" s="144">
        <f t="shared" si="18"/>
        <v>0</v>
      </c>
      <c r="BJ147" s="17" t="s">
        <v>145</v>
      </c>
      <c r="BK147" s="144">
        <f t="shared" si="19"/>
        <v>0</v>
      </c>
      <c r="BL147" s="17" t="s">
        <v>283</v>
      </c>
      <c r="BM147" s="143" t="s">
        <v>2123</v>
      </c>
    </row>
    <row r="148" spans="2:65" s="1" customFormat="1" ht="16.5" customHeight="1">
      <c r="B148" s="32"/>
      <c r="C148" s="160" t="s">
        <v>378</v>
      </c>
      <c r="D148" s="160" t="s">
        <v>151</v>
      </c>
      <c r="E148" s="161" t="s">
        <v>2124</v>
      </c>
      <c r="F148" s="162" t="s">
        <v>2073</v>
      </c>
      <c r="G148" s="163" t="s">
        <v>515</v>
      </c>
      <c r="H148" s="164">
        <v>53</v>
      </c>
      <c r="I148" s="165"/>
      <c r="J148" s="166">
        <f t="shared" si="10"/>
        <v>0</v>
      </c>
      <c r="K148" s="162" t="s">
        <v>1</v>
      </c>
      <c r="L148" s="167"/>
      <c r="M148" s="168" t="s">
        <v>1</v>
      </c>
      <c r="N148" s="169" t="s">
        <v>43</v>
      </c>
      <c r="P148" s="141">
        <f t="shared" si="11"/>
        <v>0</v>
      </c>
      <c r="Q148" s="141">
        <v>0</v>
      </c>
      <c r="R148" s="141">
        <f t="shared" si="12"/>
        <v>0</v>
      </c>
      <c r="S148" s="141">
        <v>0</v>
      </c>
      <c r="T148" s="142">
        <f t="shared" si="13"/>
        <v>0</v>
      </c>
      <c r="AR148" s="143" t="s">
        <v>473</v>
      </c>
      <c r="AT148" s="143" t="s">
        <v>151</v>
      </c>
      <c r="AU148" s="143" t="s">
        <v>145</v>
      </c>
      <c r="AY148" s="17" t="s">
        <v>136</v>
      </c>
      <c r="BE148" s="144">
        <f t="shared" si="14"/>
        <v>0</v>
      </c>
      <c r="BF148" s="144">
        <f t="shared" si="15"/>
        <v>0</v>
      </c>
      <c r="BG148" s="144">
        <f t="shared" si="16"/>
        <v>0</v>
      </c>
      <c r="BH148" s="144">
        <f t="shared" si="17"/>
        <v>0</v>
      </c>
      <c r="BI148" s="144">
        <f t="shared" si="18"/>
        <v>0</v>
      </c>
      <c r="BJ148" s="17" t="s">
        <v>145</v>
      </c>
      <c r="BK148" s="144">
        <f t="shared" si="19"/>
        <v>0</v>
      </c>
      <c r="BL148" s="17" t="s">
        <v>283</v>
      </c>
      <c r="BM148" s="143" t="s">
        <v>2125</v>
      </c>
    </row>
    <row r="149" spans="2:65" s="1" customFormat="1" ht="16.5" customHeight="1">
      <c r="B149" s="32"/>
      <c r="C149" s="160" t="s">
        <v>391</v>
      </c>
      <c r="D149" s="160" t="s">
        <v>151</v>
      </c>
      <c r="E149" s="161" t="s">
        <v>2126</v>
      </c>
      <c r="F149" s="162" t="s">
        <v>2076</v>
      </c>
      <c r="G149" s="163" t="s">
        <v>515</v>
      </c>
      <c r="H149" s="164">
        <v>54</v>
      </c>
      <c r="I149" s="165"/>
      <c r="J149" s="166">
        <f t="shared" si="10"/>
        <v>0</v>
      </c>
      <c r="K149" s="162" t="s">
        <v>1</v>
      </c>
      <c r="L149" s="167"/>
      <c r="M149" s="168" t="s">
        <v>1</v>
      </c>
      <c r="N149" s="169" t="s">
        <v>43</v>
      </c>
      <c r="P149" s="141">
        <f t="shared" si="11"/>
        <v>0</v>
      </c>
      <c r="Q149" s="141">
        <v>0</v>
      </c>
      <c r="R149" s="141">
        <f t="shared" si="12"/>
        <v>0</v>
      </c>
      <c r="S149" s="141">
        <v>0</v>
      </c>
      <c r="T149" s="142">
        <f t="shared" si="13"/>
        <v>0</v>
      </c>
      <c r="AR149" s="143" t="s">
        <v>473</v>
      </c>
      <c r="AT149" s="143" t="s">
        <v>151</v>
      </c>
      <c r="AU149" s="143" t="s">
        <v>145</v>
      </c>
      <c r="AY149" s="17" t="s">
        <v>136</v>
      </c>
      <c r="BE149" s="144">
        <f t="shared" si="14"/>
        <v>0</v>
      </c>
      <c r="BF149" s="144">
        <f t="shared" si="15"/>
        <v>0</v>
      </c>
      <c r="BG149" s="144">
        <f t="shared" si="16"/>
        <v>0</v>
      </c>
      <c r="BH149" s="144">
        <f t="shared" si="17"/>
        <v>0</v>
      </c>
      <c r="BI149" s="144">
        <f t="shared" si="18"/>
        <v>0</v>
      </c>
      <c r="BJ149" s="17" t="s">
        <v>145</v>
      </c>
      <c r="BK149" s="144">
        <f t="shared" si="19"/>
        <v>0</v>
      </c>
      <c r="BL149" s="17" t="s">
        <v>283</v>
      </c>
      <c r="BM149" s="143" t="s">
        <v>2127</v>
      </c>
    </row>
    <row r="150" spans="2:65" s="1" customFormat="1" ht="16.5" customHeight="1">
      <c r="B150" s="32"/>
      <c r="C150" s="160" t="s">
        <v>420</v>
      </c>
      <c r="D150" s="160" t="s">
        <v>151</v>
      </c>
      <c r="E150" s="161" t="s">
        <v>2128</v>
      </c>
      <c r="F150" s="162" t="s">
        <v>2079</v>
      </c>
      <c r="G150" s="163" t="s">
        <v>515</v>
      </c>
      <c r="H150" s="164">
        <v>10</v>
      </c>
      <c r="I150" s="165"/>
      <c r="J150" s="166">
        <f t="shared" si="10"/>
        <v>0</v>
      </c>
      <c r="K150" s="162" t="s">
        <v>1</v>
      </c>
      <c r="L150" s="167"/>
      <c r="M150" s="168" t="s">
        <v>1</v>
      </c>
      <c r="N150" s="169" t="s">
        <v>43</v>
      </c>
      <c r="P150" s="141">
        <f t="shared" si="11"/>
        <v>0</v>
      </c>
      <c r="Q150" s="141">
        <v>0</v>
      </c>
      <c r="R150" s="141">
        <f t="shared" si="12"/>
        <v>0</v>
      </c>
      <c r="S150" s="141">
        <v>0</v>
      </c>
      <c r="T150" s="142">
        <f t="shared" si="13"/>
        <v>0</v>
      </c>
      <c r="AR150" s="143" t="s">
        <v>473</v>
      </c>
      <c r="AT150" s="143" t="s">
        <v>151</v>
      </c>
      <c r="AU150" s="143" t="s">
        <v>145</v>
      </c>
      <c r="AY150" s="17" t="s">
        <v>136</v>
      </c>
      <c r="BE150" s="144">
        <f t="shared" si="14"/>
        <v>0</v>
      </c>
      <c r="BF150" s="144">
        <f t="shared" si="15"/>
        <v>0</v>
      </c>
      <c r="BG150" s="144">
        <f t="shared" si="16"/>
        <v>0</v>
      </c>
      <c r="BH150" s="144">
        <f t="shared" si="17"/>
        <v>0</v>
      </c>
      <c r="BI150" s="144">
        <f t="shared" si="18"/>
        <v>0</v>
      </c>
      <c r="BJ150" s="17" t="s">
        <v>145</v>
      </c>
      <c r="BK150" s="144">
        <f t="shared" si="19"/>
        <v>0</v>
      </c>
      <c r="BL150" s="17" t="s">
        <v>283</v>
      </c>
      <c r="BM150" s="143" t="s">
        <v>2129</v>
      </c>
    </row>
    <row r="151" spans="2:65" s="1" customFormat="1" ht="16.5" customHeight="1">
      <c r="B151" s="32"/>
      <c r="C151" s="160" t="s">
        <v>435</v>
      </c>
      <c r="D151" s="160" t="s">
        <v>151</v>
      </c>
      <c r="E151" s="161" t="s">
        <v>2130</v>
      </c>
      <c r="F151" s="162" t="s">
        <v>2082</v>
      </c>
      <c r="G151" s="163" t="s">
        <v>196</v>
      </c>
      <c r="H151" s="164">
        <v>250</v>
      </c>
      <c r="I151" s="165"/>
      <c r="J151" s="166">
        <f t="shared" si="10"/>
        <v>0</v>
      </c>
      <c r="K151" s="162" t="s">
        <v>1</v>
      </c>
      <c r="L151" s="167"/>
      <c r="M151" s="168" t="s">
        <v>1</v>
      </c>
      <c r="N151" s="169" t="s">
        <v>43</v>
      </c>
      <c r="P151" s="141">
        <f t="shared" si="11"/>
        <v>0</v>
      </c>
      <c r="Q151" s="141">
        <v>0</v>
      </c>
      <c r="R151" s="141">
        <f t="shared" si="12"/>
        <v>0</v>
      </c>
      <c r="S151" s="141">
        <v>0</v>
      </c>
      <c r="T151" s="142">
        <f t="shared" si="13"/>
        <v>0</v>
      </c>
      <c r="AR151" s="143" t="s">
        <v>473</v>
      </c>
      <c r="AT151" s="143" t="s">
        <v>151</v>
      </c>
      <c r="AU151" s="143" t="s">
        <v>145</v>
      </c>
      <c r="AY151" s="17" t="s">
        <v>136</v>
      </c>
      <c r="BE151" s="144">
        <f t="shared" si="14"/>
        <v>0</v>
      </c>
      <c r="BF151" s="144">
        <f t="shared" si="15"/>
        <v>0</v>
      </c>
      <c r="BG151" s="144">
        <f t="shared" si="16"/>
        <v>0</v>
      </c>
      <c r="BH151" s="144">
        <f t="shared" si="17"/>
        <v>0</v>
      </c>
      <c r="BI151" s="144">
        <f t="shared" si="18"/>
        <v>0</v>
      </c>
      <c r="BJ151" s="17" t="s">
        <v>145</v>
      </c>
      <c r="BK151" s="144">
        <f t="shared" si="19"/>
        <v>0</v>
      </c>
      <c r="BL151" s="17" t="s">
        <v>283</v>
      </c>
      <c r="BM151" s="143" t="s">
        <v>2131</v>
      </c>
    </row>
    <row r="152" spans="2:65" s="1" customFormat="1" ht="16.5" customHeight="1">
      <c r="B152" s="32"/>
      <c r="C152" s="160" t="s">
        <v>447</v>
      </c>
      <c r="D152" s="160" t="s">
        <v>151</v>
      </c>
      <c r="E152" s="161" t="s">
        <v>2132</v>
      </c>
      <c r="F152" s="162" t="s">
        <v>2085</v>
      </c>
      <c r="G152" s="163" t="s">
        <v>196</v>
      </c>
      <c r="H152" s="164">
        <v>350</v>
      </c>
      <c r="I152" s="165"/>
      <c r="J152" s="166">
        <f t="shared" si="10"/>
        <v>0</v>
      </c>
      <c r="K152" s="162" t="s">
        <v>1</v>
      </c>
      <c r="L152" s="167"/>
      <c r="M152" s="168" t="s">
        <v>1</v>
      </c>
      <c r="N152" s="169" t="s">
        <v>43</v>
      </c>
      <c r="P152" s="141">
        <f t="shared" si="11"/>
        <v>0</v>
      </c>
      <c r="Q152" s="141">
        <v>0</v>
      </c>
      <c r="R152" s="141">
        <f t="shared" si="12"/>
        <v>0</v>
      </c>
      <c r="S152" s="141">
        <v>0</v>
      </c>
      <c r="T152" s="142">
        <f t="shared" si="13"/>
        <v>0</v>
      </c>
      <c r="AR152" s="143" t="s">
        <v>473</v>
      </c>
      <c r="AT152" s="143" t="s">
        <v>151</v>
      </c>
      <c r="AU152" s="143" t="s">
        <v>145</v>
      </c>
      <c r="AY152" s="17" t="s">
        <v>136</v>
      </c>
      <c r="BE152" s="144">
        <f t="shared" si="14"/>
        <v>0</v>
      </c>
      <c r="BF152" s="144">
        <f t="shared" si="15"/>
        <v>0</v>
      </c>
      <c r="BG152" s="144">
        <f t="shared" si="16"/>
        <v>0</v>
      </c>
      <c r="BH152" s="144">
        <f t="shared" si="17"/>
        <v>0</v>
      </c>
      <c r="BI152" s="144">
        <f t="shared" si="18"/>
        <v>0</v>
      </c>
      <c r="BJ152" s="17" t="s">
        <v>145</v>
      </c>
      <c r="BK152" s="144">
        <f t="shared" si="19"/>
        <v>0</v>
      </c>
      <c r="BL152" s="17" t="s">
        <v>283</v>
      </c>
      <c r="BM152" s="143" t="s">
        <v>2133</v>
      </c>
    </row>
    <row r="153" spans="2:65" s="1" customFormat="1" ht="16.5" customHeight="1">
      <c r="B153" s="32"/>
      <c r="C153" s="160" t="s">
        <v>454</v>
      </c>
      <c r="D153" s="160" t="s">
        <v>151</v>
      </c>
      <c r="E153" s="161" t="s">
        <v>2134</v>
      </c>
      <c r="F153" s="162" t="s">
        <v>2088</v>
      </c>
      <c r="G153" s="163" t="s">
        <v>196</v>
      </c>
      <c r="H153" s="164">
        <v>70</v>
      </c>
      <c r="I153" s="165"/>
      <c r="J153" s="166">
        <f t="shared" si="10"/>
        <v>0</v>
      </c>
      <c r="K153" s="162" t="s">
        <v>1</v>
      </c>
      <c r="L153" s="167"/>
      <c r="M153" s="168" t="s">
        <v>1</v>
      </c>
      <c r="N153" s="169" t="s">
        <v>43</v>
      </c>
      <c r="P153" s="141">
        <f t="shared" si="11"/>
        <v>0</v>
      </c>
      <c r="Q153" s="141">
        <v>0</v>
      </c>
      <c r="R153" s="141">
        <f t="shared" si="12"/>
        <v>0</v>
      </c>
      <c r="S153" s="141">
        <v>0</v>
      </c>
      <c r="T153" s="142">
        <f t="shared" si="13"/>
        <v>0</v>
      </c>
      <c r="AR153" s="143" t="s">
        <v>473</v>
      </c>
      <c r="AT153" s="143" t="s">
        <v>151</v>
      </c>
      <c r="AU153" s="143" t="s">
        <v>145</v>
      </c>
      <c r="AY153" s="17" t="s">
        <v>136</v>
      </c>
      <c r="BE153" s="144">
        <f t="shared" si="14"/>
        <v>0</v>
      </c>
      <c r="BF153" s="144">
        <f t="shared" si="15"/>
        <v>0</v>
      </c>
      <c r="BG153" s="144">
        <f t="shared" si="16"/>
        <v>0</v>
      </c>
      <c r="BH153" s="144">
        <f t="shared" si="17"/>
        <v>0</v>
      </c>
      <c r="BI153" s="144">
        <f t="shared" si="18"/>
        <v>0</v>
      </c>
      <c r="BJ153" s="17" t="s">
        <v>145</v>
      </c>
      <c r="BK153" s="144">
        <f t="shared" si="19"/>
        <v>0</v>
      </c>
      <c r="BL153" s="17" t="s">
        <v>283</v>
      </c>
      <c r="BM153" s="143" t="s">
        <v>2135</v>
      </c>
    </row>
    <row r="154" spans="2:65" s="1" customFormat="1" ht="16.5" customHeight="1">
      <c r="B154" s="32"/>
      <c r="C154" s="160" t="s">
        <v>466</v>
      </c>
      <c r="D154" s="160" t="s">
        <v>151</v>
      </c>
      <c r="E154" s="161" t="s">
        <v>2136</v>
      </c>
      <c r="F154" s="162" t="s">
        <v>2091</v>
      </c>
      <c r="G154" s="163" t="s">
        <v>196</v>
      </c>
      <c r="H154" s="164">
        <v>350</v>
      </c>
      <c r="I154" s="165"/>
      <c r="J154" s="166">
        <f t="shared" si="10"/>
        <v>0</v>
      </c>
      <c r="K154" s="162" t="s">
        <v>1</v>
      </c>
      <c r="L154" s="167"/>
      <c r="M154" s="168" t="s">
        <v>1</v>
      </c>
      <c r="N154" s="169" t="s">
        <v>43</v>
      </c>
      <c r="P154" s="141">
        <f t="shared" si="11"/>
        <v>0</v>
      </c>
      <c r="Q154" s="141">
        <v>0</v>
      </c>
      <c r="R154" s="141">
        <f t="shared" si="12"/>
        <v>0</v>
      </c>
      <c r="S154" s="141">
        <v>0</v>
      </c>
      <c r="T154" s="142">
        <f t="shared" si="13"/>
        <v>0</v>
      </c>
      <c r="AR154" s="143" t="s">
        <v>473</v>
      </c>
      <c r="AT154" s="143" t="s">
        <v>151</v>
      </c>
      <c r="AU154" s="143" t="s">
        <v>145</v>
      </c>
      <c r="AY154" s="17" t="s">
        <v>136</v>
      </c>
      <c r="BE154" s="144">
        <f t="shared" si="14"/>
        <v>0</v>
      </c>
      <c r="BF154" s="144">
        <f t="shared" si="15"/>
        <v>0</v>
      </c>
      <c r="BG154" s="144">
        <f t="shared" si="16"/>
        <v>0</v>
      </c>
      <c r="BH154" s="144">
        <f t="shared" si="17"/>
        <v>0</v>
      </c>
      <c r="BI154" s="144">
        <f t="shared" si="18"/>
        <v>0</v>
      </c>
      <c r="BJ154" s="17" t="s">
        <v>145</v>
      </c>
      <c r="BK154" s="144">
        <f t="shared" si="19"/>
        <v>0</v>
      </c>
      <c r="BL154" s="17" t="s">
        <v>283</v>
      </c>
      <c r="BM154" s="143" t="s">
        <v>2137</v>
      </c>
    </row>
    <row r="155" spans="2:65" s="1" customFormat="1" ht="16.5" customHeight="1">
      <c r="B155" s="32"/>
      <c r="C155" s="160" t="s">
        <v>473</v>
      </c>
      <c r="D155" s="160" t="s">
        <v>151</v>
      </c>
      <c r="E155" s="161" t="s">
        <v>2138</v>
      </c>
      <c r="F155" s="162" t="s">
        <v>2139</v>
      </c>
      <c r="G155" s="163" t="s">
        <v>515</v>
      </c>
      <c r="H155" s="164">
        <v>210</v>
      </c>
      <c r="I155" s="165"/>
      <c r="J155" s="166">
        <f t="shared" si="10"/>
        <v>0</v>
      </c>
      <c r="K155" s="162" t="s">
        <v>1</v>
      </c>
      <c r="L155" s="167"/>
      <c r="M155" s="168" t="s">
        <v>1</v>
      </c>
      <c r="N155" s="169" t="s">
        <v>43</v>
      </c>
      <c r="P155" s="141">
        <f t="shared" si="11"/>
        <v>0</v>
      </c>
      <c r="Q155" s="141">
        <v>6.4999999999999997E-3</v>
      </c>
      <c r="R155" s="141">
        <f t="shared" si="12"/>
        <v>1.365</v>
      </c>
      <c r="S155" s="141">
        <v>0</v>
      </c>
      <c r="T155" s="142">
        <f t="shared" si="13"/>
        <v>0</v>
      </c>
      <c r="AR155" s="143" t="s">
        <v>473</v>
      </c>
      <c r="AT155" s="143" t="s">
        <v>151</v>
      </c>
      <c r="AU155" s="143" t="s">
        <v>145</v>
      </c>
      <c r="AY155" s="17" t="s">
        <v>136</v>
      </c>
      <c r="BE155" s="144">
        <f t="shared" si="14"/>
        <v>0</v>
      </c>
      <c r="BF155" s="144">
        <f t="shared" si="15"/>
        <v>0</v>
      </c>
      <c r="BG155" s="144">
        <f t="shared" si="16"/>
        <v>0</v>
      </c>
      <c r="BH155" s="144">
        <f t="shared" si="17"/>
        <v>0</v>
      </c>
      <c r="BI155" s="144">
        <f t="shared" si="18"/>
        <v>0</v>
      </c>
      <c r="BJ155" s="17" t="s">
        <v>145</v>
      </c>
      <c r="BK155" s="144">
        <f t="shared" si="19"/>
        <v>0</v>
      </c>
      <c r="BL155" s="17" t="s">
        <v>283</v>
      </c>
      <c r="BM155" s="143" t="s">
        <v>2140</v>
      </c>
    </row>
    <row r="156" spans="2:65" s="1" customFormat="1" ht="24.2" customHeight="1">
      <c r="B156" s="32"/>
      <c r="C156" s="160" t="s">
        <v>485</v>
      </c>
      <c r="D156" s="160" t="s">
        <v>151</v>
      </c>
      <c r="E156" s="161" t="s">
        <v>2141</v>
      </c>
      <c r="F156" s="162" t="s">
        <v>2100</v>
      </c>
      <c r="G156" s="163" t="s">
        <v>196</v>
      </c>
      <c r="H156" s="164">
        <v>83</v>
      </c>
      <c r="I156" s="165"/>
      <c r="J156" s="166">
        <f t="shared" si="10"/>
        <v>0</v>
      </c>
      <c r="K156" s="162" t="s">
        <v>1</v>
      </c>
      <c r="L156" s="167"/>
      <c r="M156" s="168" t="s">
        <v>1</v>
      </c>
      <c r="N156" s="169" t="s">
        <v>43</v>
      </c>
      <c r="P156" s="141">
        <f t="shared" si="11"/>
        <v>0</v>
      </c>
      <c r="Q156" s="141">
        <v>0</v>
      </c>
      <c r="R156" s="141">
        <f t="shared" si="12"/>
        <v>0</v>
      </c>
      <c r="S156" s="141">
        <v>0</v>
      </c>
      <c r="T156" s="142">
        <f t="shared" si="13"/>
        <v>0</v>
      </c>
      <c r="AR156" s="143" t="s">
        <v>473</v>
      </c>
      <c r="AT156" s="143" t="s">
        <v>151</v>
      </c>
      <c r="AU156" s="143" t="s">
        <v>145</v>
      </c>
      <c r="AY156" s="17" t="s">
        <v>136</v>
      </c>
      <c r="BE156" s="144">
        <f t="shared" si="14"/>
        <v>0</v>
      </c>
      <c r="BF156" s="144">
        <f t="shared" si="15"/>
        <v>0</v>
      </c>
      <c r="BG156" s="144">
        <f t="shared" si="16"/>
        <v>0</v>
      </c>
      <c r="BH156" s="144">
        <f t="shared" si="17"/>
        <v>0</v>
      </c>
      <c r="BI156" s="144">
        <f t="shared" si="18"/>
        <v>0</v>
      </c>
      <c r="BJ156" s="17" t="s">
        <v>145</v>
      </c>
      <c r="BK156" s="144">
        <f t="shared" si="19"/>
        <v>0</v>
      </c>
      <c r="BL156" s="17" t="s">
        <v>283</v>
      </c>
      <c r="BM156" s="143" t="s">
        <v>2142</v>
      </c>
    </row>
    <row r="157" spans="2:65" s="1" customFormat="1" ht="16.5" customHeight="1">
      <c r="B157" s="32"/>
      <c r="C157" s="160" t="s">
        <v>491</v>
      </c>
      <c r="D157" s="160" t="s">
        <v>151</v>
      </c>
      <c r="E157" s="161" t="s">
        <v>2143</v>
      </c>
      <c r="F157" s="162" t="s">
        <v>2144</v>
      </c>
      <c r="G157" s="163" t="s">
        <v>515</v>
      </c>
      <c r="H157" s="164">
        <v>129</v>
      </c>
      <c r="I157" s="165"/>
      <c r="J157" s="166">
        <f t="shared" si="10"/>
        <v>0</v>
      </c>
      <c r="K157" s="162" t="s">
        <v>1</v>
      </c>
      <c r="L157" s="167"/>
      <c r="M157" s="168" t="s">
        <v>1</v>
      </c>
      <c r="N157" s="169" t="s">
        <v>43</v>
      </c>
      <c r="P157" s="141">
        <f t="shared" si="11"/>
        <v>0</v>
      </c>
      <c r="Q157" s="141">
        <v>0</v>
      </c>
      <c r="R157" s="141">
        <f t="shared" si="12"/>
        <v>0</v>
      </c>
      <c r="S157" s="141">
        <v>0</v>
      </c>
      <c r="T157" s="142">
        <f t="shared" si="13"/>
        <v>0</v>
      </c>
      <c r="AR157" s="143" t="s">
        <v>473</v>
      </c>
      <c r="AT157" s="143" t="s">
        <v>151</v>
      </c>
      <c r="AU157" s="143" t="s">
        <v>145</v>
      </c>
      <c r="AY157" s="17" t="s">
        <v>136</v>
      </c>
      <c r="BE157" s="144">
        <f t="shared" si="14"/>
        <v>0</v>
      </c>
      <c r="BF157" s="144">
        <f t="shared" si="15"/>
        <v>0</v>
      </c>
      <c r="BG157" s="144">
        <f t="shared" si="16"/>
        <v>0</v>
      </c>
      <c r="BH157" s="144">
        <f t="shared" si="17"/>
        <v>0</v>
      </c>
      <c r="BI157" s="144">
        <f t="shared" si="18"/>
        <v>0</v>
      </c>
      <c r="BJ157" s="17" t="s">
        <v>145</v>
      </c>
      <c r="BK157" s="144">
        <f t="shared" si="19"/>
        <v>0</v>
      </c>
      <c r="BL157" s="17" t="s">
        <v>283</v>
      </c>
      <c r="BM157" s="143" t="s">
        <v>2145</v>
      </c>
    </row>
    <row r="158" spans="2:65" s="1" customFormat="1" ht="24.2" customHeight="1">
      <c r="B158" s="32"/>
      <c r="C158" s="160" t="s">
        <v>504</v>
      </c>
      <c r="D158" s="160" t="s">
        <v>151</v>
      </c>
      <c r="E158" s="161" t="s">
        <v>2146</v>
      </c>
      <c r="F158" s="162" t="s">
        <v>2147</v>
      </c>
      <c r="G158" s="163" t="s">
        <v>515</v>
      </c>
      <c r="H158" s="164">
        <v>28</v>
      </c>
      <c r="I158" s="165"/>
      <c r="J158" s="166">
        <f t="shared" si="10"/>
        <v>0</v>
      </c>
      <c r="K158" s="162" t="s">
        <v>1</v>
      </c>
      <c r="L158" s="167"/>
      <c r="M158" s="168" t="s">
        <v>1</v>
      </c>
      <c r="N158" s="169" t="s">
        <v>43</v>
      </c>
      <c r="P158" s="141">
        <f t="shared" si="11"/>
        <v>0</v>
      </c>
      <c r="Q158" s="141">
        <v>0</v>
      </c>
      <c r="R158" s="141">
        <f t="shared" si="12"/>
        <v>0</v>
      </c>
      <c r="S158" s="141">
        <v>0</v>
      </c>
      <c r="T158" s="142">
        <f t="shared" si="13"/>
        <v>0</v>
      </c>
      <c r="AR158" s="143" t="s">
        <v>473</v>
      </c>
      <c r="AT158" s="143" t="s">
        <v>151</v>
      </c>
      <c r="AU158" s="143" t="s">
        <v>145</v>
      </c>
      <c r="AY158" s="17" t="s">
        <v>136</v>
      </c>
      <c r="BE158" s="144">
        <f t="shared" si="14"/>
        <v>0</v>
      </c>
      <c r="BF158" s="144">
        <f t="shared" si="15"/>
        <v>0</v>
      </c>
      <c r="BG158" s="144">
        <f t="shared" si="16"/>
        <v>0</v>
      </c>
      <c r="BH158" s="144">
        <f t="shared" si="17"/>
        <v>0</v>
      </c>
      <c r="BI158" s="144">
        <f t="shared" si="18"/>
        <v>0</v>
      </c>
      <c r="BJ158" s="17" t="s">
        <v>145</v>
      </c>
      <c r="BK158" s="144">
        <f t="shared" si="19"/>
        <v>0</v>
      </c>
      <c r="BL158" s="17" t="s">
        <v>283</v>
      </c>
      <c r="BM158" s="143" t="s">
        <v>2148</v>
      </c>
    </row>
    <row r="159" spans="2:65" s="1" customFormat="1" ht="24.2" customHeight="1">
      <c r="B159" s="32"/>
      <c r="C159" s="160" t="s">
        <v>512</v>
      </c>
      <c r="D159" s="160" t="s">
        <v>151</v>
      </c>
      <c r="E159" s="161" t="s">
        <v>2149</v>
      </c>
      <c r="F159" s="162" t="s">
        <v>2150</v>
      </c>
      <c r="G159" s="163" t="s">
        <v>515</v>
      </c>
      <c r="H159" s="164">
        <v>7</v>
      </c>
      <c r="I159" s="165"/>
      <c r="J159" s="166">
        <f t="shared" si="10"/>
        <v>0</v>
      </c>
      <c r="K159" s="162" t="s">
        <v>1</v>
      </c>
      <c r="L159" s="167"/>
      <c r="M159" s="168" t="s">
        <v>1</v>
      </c>
      <c r="N159" s="169" t="s">
        <v>43</v>
      </c>
      <c r="P159" s="141">
        <f t="shared" si="11"/>
        <v>0</v>
      </c>
      <c r="Q159" s="141">
        <v>0</v>
      </c>
      <c r="R159" s="141">
        <f t="shared" si="12"/>
        <v>0</v>
      </c>
      <c r="S159" s="141">
        <v>0</v>
      </c>
      <c r="T159" s="142">
        <f t="shared" si="13"/>
        <v>0</v>
      </c>
      <c r="AR159" s="143" t="s">
        <v>473</v>
      </c>
      <c r="AT159" s="143" t="s">
        <v>151</v>
      </c>
      <c r="AU159" s="143" t="s">
        <v>145</v>
      </c>
      <c r="AY159" s="17" t="s">
        <v>136</v>
      </c>
      <c r="BE159" s="144">
        <f t="shared" si="14"/>
        <v>0</v>
      </c>
      <c r="BF159" s="144">
        <f t="shared" si="15"/>
        <v>0</v>
      </c>
      <c r="BG159" s="144">
        <f t="shared" si="16"/>
        <v>0</v>
      </c>
      <c r="BH159" s="144">
        <f t="shared" si="17"/>
        <v>0</v>
      </c>
      <c r="BI159" s="144">
        <f t="shared" si="18"/>
        <v>0</v>
      </c>
      <c r="BJ159" s="17" t="s">
        <v>145</v>
      </c>
      <c r="BK159" s="144">
        <f t="shared" si="19"/>
        <v>0</v>
      </c>
      <c r="BL159" s="17" t="s">
        <v>283</v>
      </c>
      <c r="BM159" s="143" t="s">
        <v>2151</v>
      </c>
    </row>
    <row r="160" spans="2:65" s="1" customFormat="1" ht="24.2" customHeight="1">
      <c r="B160" s="32"/>
      <c r="C160" s="160" t="s">
        <v>518</v>
      </c>
      <c r="D160" s="160" t="s">
        <v>151</v>
      </c>
      <c r="E160" s="161" t="s">
        <v>2152</v>
      </c>
      <c r="F160" s="162" t="s">
        <v>2153</v>
      </c>
      <c r="G160" s="163" t="s">
        <v>515</v>
      </c>
      <c r="H160" s="164">
        <v>2</v>
      </c>
      <c r="I160" s="165"/>
      <c r="J160" s="166">
        <f t="shared" si="10"/>
        <v>0</v>
      </c>
      <c r="K160" s="162" t="s">
        <v>1</v>
      </c>
      <c r="L160" s="167"/>
      <c r="M160" s="168" t="s">
        <v>1</v>
      </c>
      <c r="N160" s="169" t="s">
        <v>43</v>
      </c>
      <c r="P160" s="141">
        <f t="shared" si="11"/>
        <v>0</v>
      </c>
      <c r="Q160" s="141">
        <v>0</v>
      </c>
      <c r="R160" s="141">
        <f t="shared" si="12"/>
        <v>0</v>
      </c>
      <c r="S160" s="141">
        <v>0</v>
      </c>
      <c r="T160" s="142">
        <f t="shared" si="13"/>
        <v>0</v>
      </c>
      <c r="AR160" s="143" t="s">
        <v>473</v>
      </c>
      <c r="AT160" s="143" t="s">
        <v>151</v>
      </c>
      <c r="AU160" s="143" t="s">
        <v>145</v>
      </c>
      <c r="AY160" s="17" t="s">
        <v>136</v>
      </c>
      <c r="BE160" s="144">
        <f t="shared" si="14"/>
        <v>0</v>
      </c>
      <c r="BF160" s="144">
        <f t="shared" si="15"/>
        <v>0</v>
      </c>
      <c r="BG160" s="144">
        <f t="shared" si="16"/>
        <v>0</v>
      </c>
      <c r="BH160" s="144">
        <f t="shared" si="17"/>
        <v>0</v>
      </c>
      <c r="BI160" s="144">
        <f t="shared" si="18"/>
        <v>0</v>
      </c>
      <c r="BJ160" s="17" t="s">
        <v>145</v>
      </c>
      <c r="BK160" s="144">
        <f t="shared" si="19"/>
        <v>0</v>
      </c>
      <c r="BL160" s="17" t="s">
        <v>283</v>
      </c>
      <c r="BM160" s="143" t="s">
        <v>2154</v>
      </c>
    </row>
    <row r="161" spans="2:65" s="1" customFormat="1" ht="24.2" customHeight="1">
      <c r="B161" s="32"/>
      <c r="C161" s="160" t="s">
        <v>529</v>
      </c>
      <c r="D161" s="160" t="s">
        <v>151</v>
      </c>
      <c r="E161" s="161" t="s">
        <v>2155</v>
      </c>
      <c r="F161" s="162" t="s">
        <v>2156</v>
      </c>
      <c r="G161" s="163" t="s">
        <v>515</v>
      </c>
      <c r="H161" s="164">
        <v>5</v>
      </c>
      <c r="I161" s="165"/>
      <c r="J161" s="166">
        <f t="shared" si="10"/>
        <v>0</v>
      </c>
      <c r="K161" s="162" t="s">
        <v>1</v>
      </c>
      <c r="L161" s="167"/>
      <c r="M161" s="168" t="s">
        <v>1</v>
      </c>
      <c r="N161" s="169" t="s">
        <v>43</v>
      </c>
      <c r="P161" s="141">
        <f t="shared" si="11"/>
        <v>0</v>
      </c>
      <c r="Q161" s="141">
        <v>0</v>
      </c>
      <c r="R161" s="141">
        <f t="shared" si="12"/>
        <v>0</v>
      </c>
      <c r="S161" s="141">
        <v>0</v>
      </c>
      <c r="T161" s="142">
        <f t="shared" si="13"/>
        <v>0</v>
      </c>
      <c r="AR161" s="143" t="s">
        <v>473</v>
      </c>
      <c r="AT161" s="143" t="s">
        <v>151</v>
      </c>
      <c r="AU161" s="143" t="s">
        <v>145</v>
      </c>
      <c r="AY161" s="17" t="s">
        <v>136</v>
      </c>
      <c r="BE161" s="144">
        <f t="shared" si="14"/>
        <v>0</v>
      </c>
      <c r="BF161" s="144">
        <f t="shared" si="15"/>
        <v>0</v>
      </c>
      <c r="BG161" s="144">
        <f t="shared" si="16"/>
        <v>0</v>
      </c>
      <c r="BH161" s="144">
        <f t="shared" si="17"/>
        <v>0</v>
      </c>
      <c r="BI161" s="144">
        <f t="shared" si="18"/>
        <v>0</v>
      </c>
      <c r="BJ161" s="17" t="s">
        <v>145</v>
      </c>
      <c r="BK161" s="144">
        <f t="shared" si="19"/>
        <v>0</v>
      </c>
      <c r="BL161" s="17" t="s">
        <v>283</v>
      </c>
      <c r="BM161" s="143" t="s">
        <v>2157</v>
      </c>
    </row>
    <row r="162" spans="2:65" s="1" customFormat="1" ht="16.5" customHeight="1">
      <c r="B162" s="32"/>
      <c r="C162" s="160" t="s">
        <v>537</v>
      </c>
      <c r="D162" s="160" t="s">
        <v>151</v>
      </c>
      <c r="E162" s="161" t="s">
        <v>2158</v>
      </c>
      <c r="F162" s="162" t="s">
        <v>2222</v>
      </c>
      <c r="G162" s="163" t="s">
        <v>1038</v>
      </c>
      <c r="H162" s="164">
        <v>1</v>
      </c>
      <c r="I162" s="165"/>
      <c r="J162" s="166">
        <f t="shared" si="10"/>
        <v>0</v>
      </c>
      <c r="K162" s="162" t="s">
        <v>1</v>
      </c>
      <c r="L162" s="167"/>
      <c r="M162" s="168" t="s">
        <v>1</v>
      </c>
      <c r="N162" s="169" t="s">
        <v>43</v>
      </c>
      <c r="P162" s="141">
        <f t="shared" si="11"/>
        <v>0</v>
      </c>
      <c r="Q162" s="141">
        <v>0</v>
      </c>
      <c r="R162" s="141">
        <f t="shared" si="12"/>
        <v>0</v>
      </c>
      <c r="S162" s="141">
        <v>0</v>
      </c>
      <c r="T162" s="142">
        <f t="shared" si="13"/>
        <v>0</v>
      </c>
      <c r="AR162" s="143" t="s">
        <v>473</v>
      </c>
      <c r="AT162" s="143" t="s">
        <v>151</v>
      </c>
      <c r="AU162" s="143" t="s">
        <v>145</v>
      </c>
      <c r="AY162" s="17" t="s">
        <v>136</v>
      </c>
      <c r="BE162" s="144">
        <f t="shared" si="14"/>
        <v>0</v>
      </c>
      <c r="BF162" s="144">
        <f t="shared" si="15"/>
        <v>0</v>
      </c>
      <c r="BG162" s="144">
        <f t="shared" si="16"/>
        <v>0</v>
      </c>
      <c r="BH162" s="144">
        <f t="shared" si="17"/>
        <v>0</v>
      </c>
      <c r="BI162" s="144">
        <f t="shared" si="18"/>
        <v>0</v>
      </c>
      <c r="BJ162" s="17" t="s">
        <v>145</v>
      </c>
      <c r="BK162" s="144">
        <f t="shared" si="19"/>
        <v>0</v>
      </c>
      <c r="BL162" s="17" t="s">
        <v>283</v>
      </c>
      <c r="BM162" s="143" t="s">
        <v>2159</v>
      </c>
    </row>
    <row r="163" spans="2:65" s="1" customFormat="1" ht="16.5" customHeight="1">
      <c r="B163" s="32"/>
      <c r="C163" s="160" t="s">
        <v>549</v>
      </c>
      <c r="D163" s="160" t="s">
        <v>151</v>
      </c>
      <c r="E163" s="161" t="s">
        <v>2160</v>
      </c>
      <c r="F163" s="162" t="s">
        <v>2223</v>
      </c>
      <c r="G163" s="163" t="s">
        <v>1038</v>
      </c>
      <c r="H163" s="164">
        <v>1</v>
      </c>
      <c r="I163" s="165"/>
      <c r="J163" s="166">
        <f t="shared" si="10"/>
        <v>0</v>
      </c>
      <c r="K163" s="162" t="s">
        <v>1</v>
      </c>
      <c r="L163" s="167"/>
      <c r="M163" s="168" t="s">
        <v>1</v>
      </c>
      <c r="N163" s="169" t="s">
        <v>43</v>
      </c>
      <c r="P163" s="141">
        <f t="shared" si="11"/>
        <v>0</v>
      </c>
      <c r="Q163" s="141">
        <v>0</v>
      </c>
      <c r="R163" s="141">
        <f t="shared" si="12"/>
        <v>0</v>
      </c>
      <c r="S163" s="141">
        <v>0</v>
      </c>
      <c r="T163" s="142">
        <f t="shared" si="13"/>
        <v>0</v>
      </c>
      <c r="AR163" s="143" t="s">
        <v>473</v>
      </c>
      <c r="AT163" s="143" t="s">
        <v>151</v>
      </c>
      <c r="AU163" s="143" t="s">
        <v>145</v>
      </c>
      <c r="AY163" s="17" t="s">
        <v>136</v>
      </c>
      <c r="BE163" s="144">
        <f t="shared" si="14"/>
        <v>0</v>
      </c>
      <c r="BF163" s="144">
        <f t="shared" si="15"/>
        <v>0</v>
      </c>
      <c r="BG163" s="144">
        <f t="shared" si="16"/>
        <v>0</v>
      </c>
      <c r="BH163" s="144">
        <f t="shared" si="17"/>
        <v>0</v>
      </c>
      <c r="BI163" s="144">
        <f t="shared" si="18"/>
        <v>0</v>
      </c>
      <c r="BJ163" s="17" t="s">
        <v>145</v>
      </c>
      <c r="BK163" s="144">
        <f t="shared" si="19"/>
        <v>0</v>
      </c>
      <c r="BL163" s="17" t="s">
        <v>283</v>
      </c>
      <c r="BM163" s="143" t="s">
        <v>2161</v>
      </c>
    </row>
    <row r="164" spans="2:65" s="1" customFormat="1" ht="16.5" customHeight="1">
      <c r="B164" s="32"/>
      <c r="C164" s="160" t="s">
        <v>561</v>
      </c>
      <c r="D164" s="160" t="s">
        <v>151</v>
      </c>
      <c r="E164" s="161" t="s">
        <v>2162</v>
      </c>
      <c r="F164" s="162" t="s">
        <v>2224</v>
      </c>
      <c r="G164" s="163" t="s">
        <v>1038</v>
      </c>
      <c r="H164" s="164">
        <v>1</v>
      </c>
      <c r="I164" s="165"/>
      <c r="J164" s="166">
        <f t="shared" si="10"/>
        <v>0</v>
      </c>
      <c r="K164" s="162" t="s">
        <v>1</v>
      </c>
      <c r="L164" s="167"/>
      <c r="M164" s="168" t="s">
        <v>1</v>
      </c>
      <c r="N164" s="169" t="s">
        <v>43</v>
      </c>
      <c r="P164" s="141">
        <f t="shared" si="11"/>
        <v>0</v>
      </c>
      <c r="Q164" s="141">
        <v>0</v>
      </c>
      <c r="R164" s="141">
        <f t="shared" si="12"/>
        <v>0</v>
      </c>
      <c r="S164" s="141">
        <v>0</v>
      </c>
      <c r="T164" s="142">
        <f t="shared" si="13"/>
        <v>0</v>
      </c>
      <c r="AR164" s="143" t="s">
        <v>473</v>
      </c>
      <c r="AT164" s="143" t="s">
        <v>151</v>
      </c>
      <c r="AU164" s="143" t="s">
        <v>145</v>
      </c>
      <c r="AY164" s="17" t="s">
        <v>136</v>
      </c>
      <c r="BE164" s="144">
        <f t="shared" si="14"/>
        <v>0</v>
      </c>
      <c r="BF164" s="144">
        <f t="shared" si="15"/>
        <v>0</v>
      </c>
      <c r="BG164" s="144">
        <f t="shared" si="16"/>
        <v>0</v>
      </c>
      <c r="BH164" s="144">
        <f t="shared" si="17"/>
        <v>0</v>
      </c>
      <c r="BI164" s="144">
        <f t="shared" si="18"/>
        <v>0</v>
      </c>
      <c r="BJ164" s="17" t="s">
        <v>145</v>
      </c>
      <c r="BK164" s="144">
        <f t="shared" si="19"/>
        <v>0</v>
      </c>
      <c r="BL164" s="17" t="s">
        <v>283</v>
      </c>
      <c r="BM164" s="143" t="s">
        <v>2163</v>
      </c>
    </row>
    <row r="165" spans="2:65" s="11" customFormat="1" ht="22.9" customHeight="1">
      <c r="B165" s="120"/>
      <c r="D165" s="121" t="s">
        <v>76</v>
      </c>
      <c r="E165" s="130" t="s">
        <v>2164</v>
      </c>
      <c r="F165" s="130" t="s">
        <v>2165</v>
      </c>
      <c r="I165" s="123"/>
      <c r="J165" s="131">
        <f>BK165</f>
        <v>0</v>
      </c>
      <c r="L165" s="120"/>
      <c r="M165" s="125"/>
      <c r="P165" s="126">
        <f>SUM(P166:P174)</f>
        <v>0</v>
      </c>
      <c r="R165" s="126">
        <f>SUM(R166:R174)</f>
        <v>1.3199999999999998E-2</v>
      </c>
      <c r="T165" s="127">
        <f>SUM(T166:T174)</f>
        <v>0</v>
      </c>
      <c r="AR165" s="121" t="s">
        <v>145</v>
      </c>
      <c r="AT165" s="128" t="s">
        <v>76</v>
      </c>
      <c r="AU165" s="128" t="s">
        <v>85</v>
      </c>
      <c r="AY165" s="121" t="s">
        <v>136</v>
      </c>
      <c r="BK165" s="129">
        <f>SUM(BK166:BK174)</f>
        <v>0</v>
      </c>
    </row>
    <row r="166" spans="2:65" s="1" customFormat="1" ht="16.5" customHeight="1">
      <c r="B166" s="32"/>
      <c r="C166" s="132" t="s">
        <v>573</v>
      </c>
      <c r="D166" s="132" t="s">
        <v>139</v>
      </c>
      <c r="E166" s="133" t="s">
        <v>2166</v>
      </c>
      <c r="F166" s="134" t="s">
        <v>2167</v>
      </c>
      <c r="G166" s="135" t="s">
        <v>515</v>
      </c>
      <c r="H166" s="136">
        <v>10</v>
      </c>
      <c r="I166" s="137"/>
      <c r="J166" s="138">
        <f t="shared" ref="J166:J174" si="20">ROUND(I166*H166,2)</f>
        <v>0</v>
      </c>
      <c r="K166" s="134" t="s">
        <v>1</v>
      </c>
      <c r="L166" s="32"/>
      <c r="M166" s="139" t="s">
        <v>1</v>
      </c>
      <c r="N166" s="140" t="s">
        <v>43</v>
      </c>
      <c r="P166" s="141">
        <f t="shared" ref="P166:P174" si="21">O166*H166</f>
        <v>0</v>
      </c>
      <c r="Q166" s="141">
        <v>0</v>
      </c>
      <c r="R166" s="141">
        <f t="shared" ref="R166:R174" si="22">Q166*H166</f>
        <v>0</v>
      </c>
      <c r="S166" s="141">
        <v>0</v>
      </c>
      <c r="T166" s="142">
        <f t="shared" ref="T166:T174" si="23">S166*H166</f>
        <v>0</v>
      </c>
      <c r="AR166" s="143" t="s">
        <v>283</v>
      </c>
      <c r="AT166" s="143" t="s">
        <v>139</v>
      </c>
      <c r="AU166" s="143" t="s">
        <v>145</v>
      </c>
      <c r="AY166" s="17" t="s">
        <v>136</v>
      </c>
      <c r="BE166" s="144">
        <f t="shared" ref="BE166:BE174" si="24">IF(N166="základní",J166,0)</f>
        <v>0</v>
      </c>
      <c r="BF166" s="144">
        <f t="shared" ref="BF166:BF174" si="25">IF(N166="snížená",J166,0)</f>
        <v>0</v>
      </c>
      <c r="BG166" s="144">
        <f t="shared" ref="BG166:BG174" si="26">IF(N166="zákl. přenesená",J166,0)</f>
        <v>0</v>
      </c>
      <c r="BH166" s="144">
        <f t="shared" ref="BH166:BH174" si="27">IF(N166="sníž. přenesená",J166,0)</f>
        <v>0</v>
      </c>
      <c r="BI166" s="144">
        <f t="shared" ref="BI166:BI174" si="28">IF(N166="nulová",J166,0)</f>
        <v>0</v>
      </c>
      <c r="BJ166" s="17" t="s">
        <v>145</v>
      </c>
      <c r="BK166" s="144">
        <f t="shared" ref="BK166:BK174" si="29">ROUND(I166*H166,2)</f>
        <v>0</v>
      </c>
      <c r="BL166" s="17" t="s">
        <v>283</v>
      </c>
      <c r="BM166" s="143" t="s">
        <v>2168</v>
      </c>
    </row>
    <row r="167" spans="2:65" s="1" customFormat="1" ht="16.5" customHeight="1">
      <c r="B167" s="32"/>
      <c r="C167" s="132" t="s">
        <v>593</v>
      </c>
      <c r="D167" s="132" t="s">
        <v>139</v>
      </c>
      <c r="E167" s="133" t="s">
        <v>2169</v>
      </c>
      <c r="F167" s="134" t="s">
        <v>2170</v>
      </c>
      <c r="G167" s="135" t="s">
        <v>515</v>
      </c>
      <c r="H167" s="136">
        <v>10</v>
      </c>
      <c r="I167" s="137"/>
      <c r="J167" s="138">
        <f t="shared" si="20"/>
        <v>0</v>
      </c>
      <c r="K167" s="134" t="s">
        <v>1</v>
      </c>
      <c r="L167" s="32"/>
      <c r="M167" s="139" t="s">
        <v>1</v>
      </c>
      <c r="N167" s="140" t="s">
        <v>43</v>
      </c>
      <c r="P167" s="141">
        <f t="shared" si="21"/>
        <v>0</v>
      </c>
      <c r="Q167" s="141">
        <v>0</v>
      </c>
      <c r="R167" s="141">
        <f t="shared" si="22"/>
        <v>0</v>
      </c>
      <c r="S167" s="141">
        <v>0</v>
      </c>
      <c r="T167" s="142">
        <f t="shared" si="23"/>
        <v>0</v>
      </c>
      <c r="AR167" s="143" t="s">
        <v>283</v>
      </c>
      <c r="AT167" s="143" t="s">
        <v>139</v>
      </c>
      <c r="AU167" s="143" t="s">
        <v>145</v>
      </c>
      <c r="AY167" s="17" t="s">
        <v>136</v>
      </c>
      <c r="BE167" s="144">
        <f t="shared" si="24"/>
        <v>0</v>
      </c>
      <c r="BF167" s="144">
        <f t="shared" si="25"/>
        <v>0</v>
      </c>
      <c r="BG167" s="144">
        <f t="shared" si="26"/>
        <v>0</v>
      </c>
      <c r="BH167" s="144">
        <f t="shared" si="27"/>
        <v>0</v>
      </c>
      <c r="BI167" s="144">
        <f t="shared" si="28"/>
        <v>0</v>
      </c>
      <c r="BJ167" s="17" t="s">
        <v>145</v>
      </c>
      <c r="BK167" s="144">
        <f t="shared" si="29"/>
        <v>0</v>
      </c>
      <c r="BL167" s="17" t="s">
        <v>283</v>
      </c>
      <c r="BM167" s="143" t="s">
        <v>2171</v>
      </c>
    </row>
    <row r="168" spans="2:65" s="1" customFormat="1" ht="16.5" customHeight="1">
      <c r="B168" s="32"/>
      <c r="C168" s="132" t="s">
        <v>606</v>
      </c>
      <c r="D168" s="132" t="s">
        <v>139</v>
      </c>
      <c r="E168" s="133" t="s">
        <v>2172</v>
      </c>
      <c r="F168" s="134" t="s">
        <v>2173</v>
      </c>
      <c r="G168" s="135" t="s">
        <v>2174</v>
      </c>
      <c r="H168" s="136">
        <v>8</v>
      </c>
      <c r="I168" s="137"/>
      <c r="J168" s="138">
        <f t="shared" si="20"/>
        <v>0</v>
      </c>
      <c r="K168" s="134" t="s">
        <v>1</v>
      </c>
      <c r="L168" s="32"/>
      <c r="M168" s="139" t="s">
        <v>1</v>
      </c>
      <c r="N168" s="140" t="s">
        <v>43</v>
      </c>
      <c r="P168" s="141">
        <f t="shared" si="21"/>
        <v>0</v>
      </c>
      <c r="Q168" s="141">
        <v>0</v>
      </c>
      <c r="R168" s="141">
        <f t="shared" si="22"/>
        <v>0</v>
      </c>
      <c r="S168" s="141">
        <v>0</v>
      </c>
      <c r="T168" s="142">
        <f t="shared" si="23"/>
        <v>0</v>
      </c>
      <c r="AR168" s="143" t="s">
        <v>283</v>
      </c>
      <c r="AT168" s="143" t="s">
        <v>139</v>
      </c>
      <c r="AU168" s="143" t="s">
        <v>145</v>
      </c>
      <c r="AY168" s="17" t="s">
        <v>136</v>
      </c>
      <c r="BE168" s="144">
        <f t="shared" si="24"/>
        <v>0</v>
      </c>
      <c r="BF168" s="144">
        <f t="shared" si="25"/>
        <v>0</v>
      </c>
      <c r="BG168" s="144">
        <f t="shared" si="26"/>
        <v>0</v>
      </c>
      <c r="BH168" s="144">
        <f t="shared" si="27"/>
        <v>0</v>
      </c>
      <c r="BI168" s="144">
        <f t="shared" si="28"/>
        <v>0</v>
      </c>
      <c r="BJ168" s="17" t="s">
        <v>145</v>
      </c>
      <c r="BK168" s="144">
        <f t="shared" si="29"/>
        <v>0</v>
      </c>
      <c r="BL168" s="17" t="s">
        <v>283</v>
      </c>
      <c r="BM168" s="143" t="s">
        <v>2175</v>
      </c>
    </row>
    <row r="169" spans="2:65" s="1" customFormat="1" ht="24.2" customHeight="1">
      <c r="B169" s="32"/>
      <c r="C169" s="160" t="s">
        <v>613</v>
      </c>
      <c r="D169" s="160" t="s">
        <v>151</v>
      </c>
      <c r="E169" s="161" t="s">
        <v>2176</v>
      </c>
      <c r="F169" s="162" t="s">
        <v>2177</v>
      </c>
      <c r="G169" s="163" t="s">
        <v>515</v>
      </c>
      <c r="H169" s="164">
        <v>10</v>
      </c>
      <c r="I169" s="165"/>
      <c r="J169" s="166">
        <f t="shared" si="20"/>
        <v>0</v>
      </c>
      <c r="K169" s="162" t="s">
        <v>1</v>
      </c>
      <c r="L169" s="167"/>
      <c r="M169" s="168" t="s">
        <v>1</v>
      </c>
      <c r="N169" s="169" t="s">
        <v>43</v>
      </c>
      <c r="P169" s="141">
        <f t="shared" si="21"/>
        <v>0</v>
      </c>
      <c r="Q169" s="141">
        <v>1.1999999999999999E-3</v>
      </c>
      <c r="R169" s="141">
        <f t="shared" si="22"/>
        <v>1.1999999999999999E-2</v>
      </c>
      <c r="S169" s="141">
        <v>0</v>
      </c>
      <c r="T169" s="142">
        <f t="shared" si="23"/>
        <v>0</v>
      </c>
      <c r="AR169" s="143" t="s">
        <v>473</v>
      </c>
      <c r="AT169" s="143" t="s">
        <v>151</v>
      </c>
      <c r="AU169" s="143" t="s">
        <v>145</v>
      </c>
      <c r="AY169" s="17" t="s">
        <v>136</v>
      </c>
      <c r="BE169" s="144">
        <f t="shared" si="24"/>
        <v>0</v>
      </c>
      <c r="BF169" s="144">
        <f t="shared" si="25"/>
        <v>0</v>
      </c>
      <c r="BG169" s="144">
        <f t="shared" si="26"/>
        <v>0</v>
      </c>
      <c r="BH169" s="144">
        <f t="shared" si="27"/>
        <v>0</v>
      </c>
      <c r="BI169" s="144">
        <f t="shared" si="28"/>
        <v>0</v>
      </c>
      <c r="BJ169" s="17" t="s">
        <v>145</v>
      </c>
      <c r="BK169" s="144">
        <f t="shared" si="29"/>
        <v>0</v>
      </c>
      <c r="BL169" s="17" t="s">
        <v>283</v>
      </c>
      <c r="BM169" s="143" t="s">
        <v>2178</v>
      </c>
    </row>
    <row r="170" spans="2:65" s="1" customFormat="1" ht="21.75" customHeight="1">
      <c r="B170" s="32"/>
      <c r="C170" s="160" t="s">
        <v>617</v>
      </c>
      <c r="D170" s="160" t="s">
        <v>151</v>
      </c>
      <c r="E170" s="161" t="s">
        <v>2179</v>
      </c>
      <c r="F170" s="162" t="s">
        <v>2180</v>
      </c>
      <c r="G170" s="163" t="s">
        <v>1038</v>
      </c>
      <c r="H170" s="164">
        <v>1</v>
      </c>
      <c r="I170" s="165"/>
      <c r="J170" s="166">
        <f t="shared" si="20"/>
        <v>0</v>
      </c>
      <c r="K170" s="162" t="s">
        <v>1</v>
      </c>
      <c r="L170" s="167"/>
      <c r="M170" s="168" t="s">
        <v>1</v>
      </c>
      <c r="N170" s="169" t="s">
        <v>43</v>
      </c>
      <c r="P170" s="141">
        <f t="shared" si="21"/>
        <v>0</v>
      </c>
      <c r="Q170" s="141">
        <v>1.1999999999999999E-3</v>
      </c>
      <c r="R170" s="141">
        <f t="shared" si="22"/>
        <v>1.1999999999999999E-3</v>
      </c>
      <c r="S170" s="141">
        <v>0</v>
      </c>
      <c r="T170" s="142">
        <f t="shared" si="23"/>
        <v>0</v>
      </c>
      <c r="AR170" s="143" t="s">
        <v>473</v>
      </c>
      <c r="AT170" s="143" t="s">
        <v>151</v>
      </c>
      <c r="AU170" s="143" t="s">
        <v>145</v>
      </c>
      <c r="AY170" s="17" t="s">
        <v>136</v>
      </c>
      <c r="BE170" s="144">
        <f t="shared" si="24"/>
        <v>0</v>
      </c>
      <c r="BF170" s="144">
        <f t="shared" si="25"/>
        <v>0</v>
      </c>
      <c r="BG170" s="144">
        <f t="shared" si="26"/>
        <v>0</v>
      </c>
      <c r="BH170" s="144">
        <f t="shared" si="27"/>
        <v>0</v>
      </c>
      <c r="BI170" s="144">
        <f t="shared" si="28"/>
        <v>0</v>
      </c>
      <c r="BJ170" s="17" t="s">
        <v>145</v>
      </c>
      <c r="BK170" s="144">
        <f t="shared" si="29"/>
        <v>0</v>
      </c>
      <c r="BL170" s="17" t="s">
        <v>283</v>
      </c>
      <c r="BM170" s="143" t="s">
        <v>2181</v>
      </c>
    </row>
    <row r="171" spans="2:65" s="1" customFormat="1" ht="16.5" customHeight="1">
      <c r="B171" s="32"/>
      <c r="C171" s="132" t="s">
        <v>621</v>
      </c>
      <c r="D171" s="132" t="s">
        <v>139</v>
      </c>
      <c r="E171" s="133" t="s">
        <v>2182</v>
      </c>
      <c r="F171" s="134" t="s">
        <v>2225</v>
      </c>
      <c r="G171" s="135" t="s">
        <v>1038</v>
      </c>
      <c r="H171" s="136">
        <v>1</v>
      </c>
      <c r="I171" s="137"/>
      <c r="J171" s="138">
        <f t="shared" si="20"/>
        <v>0</v>
      </c>
      <c r="K171" s="134" t="s">
        <v>1</v>
      </c>
      <c r="L171" s="32"/>
      <c r="M171" s="139" t="s">
        <v>1</v>
      </c>
      <c r="N171" s="140" t="s">
        <v>43</v>
      </c>
      <c r="P171" s="141">
        <f t="shared" si="21"/>
        <v>0</v>
      </c>
      <c r="Q171" s="141">
        <v>0</v>
      </c>
      <c r="R171" s="141">
        <f t="shared" si="22"/>
        <v>0</v>
      </c>
      <c r="S171" s="141">
        <v>0</v>
      </c>
      <c r="T171" s="142">
        <f t="shared" si="23"/>
        <v>0</v>
      </c>
      <c r="AR171" s="143" t="s">
        <v>283</v>
      </c>
      <c r="AT171" s="143" t="s">
        <v>139</v>
      </c>
      <c r="AU171" s="143" t="s">
        <v>145</v>
      </c>
      <c r="AY171" s="17" t="s">
        <v>136</v>
      </c>
      <c r="BE171" s="144">
        <f t="shared" si="24"/>
        <v>0</v>
      </c>
      <c r="BF171" s="144">
        <f t="shared" si="25"/>
        <v>0</v>
      </c>
      <c r="BG171" s="144">
        <f t="shared" si="26"/>
        <v>0</v>
      </c>
      <c r="BH171" s="144">
        <f t="shared" si="27"/>
        <v>0</v>
      </c>
      <c r="BI171" s="144">
        <f t="shared" si="28"/>
        <v>0</v>
      </c>
      <c r="BJ171" s="17" t="s">
        <v>145</v>
      </c>
      <c r="BK171" s="144">
        <f t="shared" si="29"/>
        <v>0</v>
      </c>
      <c r="BL171" s="17" t="s">
        <v>283</v>
      </c>
      <c r="BM171" s="143" t="s">
        <v>2183</v>
      </c>
    </row>
    <row r="172" spans="2:65" s="1" customFormat="1" ht="16.5" customHeight="1">
      <c r="B172" s="32"/>
      <c r="C172" s="160" t="s">
        <v>625</v>
      </c>
      <c r="D172" s="160" t="s">
        <v>151</v>
      </c>
      <c r="E172" s="161" t="s">
        <v>2184</v>
      </c>
      <c r="F172" s="162" t="s">
        <v>2226</v>
      </c>
      <c r="G172" s="163" t="s">
        <v>1038</v>
      </c>
      <c r="H172" s="164">
        <v>1</v>
      </c>
      <c r="I172" s="165"/>
      <c r="J172" s="166">
        <f t="shared" si="20"/>
        <v>0</v>
      </c>
      <c r="K172" s="162" t="s">
        <v>1</v>
      </c>
      <c r="L172" s="167"/>
      <c r="M172" s="168" t="s">
        <v>1</v>
      </c>
      <c r="N172" s="169" t="s">
        <v>43</v>
      </c>
      <c r="P172" s="141">
        <f t="shared" si="21"/>
        <v>0</v>
      </c>
      <c r="Q172" s="141">
        <v>0</v>
      </c>
      <c r="R172" s="141">
        <f t="shared" si="22"/>
        <v>0</v>
      </c>
      <c r="S172" s="141">
        <v>0</v>
      </c>
      <c r="T172" s="142">
        <f t="shared" si="23"/>
        <v>0</v>
      </c>
      <c r="AR172" s="143" t="s">
        <v>473</v>
      </c>
      <c r="AT172" s="143" t="s">
        <v>151</v>
      </c>
      <c r="AU172" s="143" t="s">
        <v>145</v>
      </c>
      <c r="AY172" s="17" t="s">
        <v>136</v>
      </c>
      <c r="BE172" s="144">
        <f t="shared" si="24"/>
        <v>0</v>
      </c>
      <c r="BF172" s="144">
        <f t="shared" si="25"/>
        <v>0</v>
      </c>
      <c r="BG172" s="144">
        <f t="shared" si="26"/>
        <v>0</v>
      </c>
      <c r="BH172" s="144">
        <f t="shared" si="27"/>
        <v>0</v>
      </c>
      <c r="BI172" s="144">
        <f t="shared" si="28"/>
        <v>0</v>
      </c>
      <c r="BJ172" s="17" t="s">
        <v>145</v>
      </c>
      <c r="BK172" s="144">
        <f t="shared" si="29"/>
        <v>0</v>
      </c>
      <c r="BL172" s="17" t="s">
        <v>283</v>
      </c>
      <c r="BM172" s="143" t="s">
        <v>2185</v>
      </c>
    </row>
    <row r="173" spans="2:65" s="1" customFormat="1" ht="16.5" customHeight="1">
      <c r="B173" s="32"/>
      <c r="C173" s="160" t="s">
        <v>630</v>
      </c>
      <c r="D173" s="160" t="s">
        <v>151</v>
      </c>
      <c r="E173" s="161" t="s">
        <v>2186</v>
      </c>
      <c r="F173" s="162" t="s">
        <v>2227</v>
      </c>
      <c r="G173" s="163" t="s">
        <v>1038</v>
      </c>
      <c r="H173" s="164">
        <v>1</v>
      </c>
      <c r="I173" s="165"/>
      <c r="J173" s="166">
        <f t="shared" si="20"/>
        <v>0</v>
      </c>
      <c r="K173" s="162" t="s">
        <v>1</v>
      </c>
      <c r="L173" s="167"/>
      <c r="M173" s="168" t="s">
        <v>1</v>
      </c>
      <c r="N173" s="169" t="s">
        <v>43</v>
      </c>
      <c r="P173" s="141">
        <f t="shared" si="21"/>
        <v>0</v>
      </c>
      <c r="Q173" s="141">
        <v>0</v>
      </c>
      <c r="R173" s="141">
        <f t="shared" si="22"/>
        <v>0</v>
      </c>
      <c r="S173" s="141">
        <v>0</v>
      </c>
      <c r="T173" s="142">
        <f t="shared" si="23"/>
        <v>0</v>
      </c>
      <c r="AR173" s="143" t="s">
        <v>473</v>
      </c>
      <c r="AT173" s="143" t="s">
        <v>151</v>
      </c>
      <c r="AU173" s="143" t="s">
        <v>145</v>
      </c>
      <c r="AY173" s="17" t="s">
        <v>136</v>
      </c>
      <c r="BE173" s="144">
        <f t="shared" si="24"/>
        <v>0</v>
      </c>
      <c r="BF173" s="144">
        <f t="shared" si="25"/>
        <v>0</v>
      </c>
      <c r="BG173" s="144">
        <f t="shared" si="26"/>
        <v>0</v>
      </c>
      <c r="BH173" s="144">
        <f t="shared" si="27"/>
        <v>0</v>
      </c>
      <c r="BI173" s="144">
        <f t="shared" si="28"/>
        <v>0</v>
      </c>
      <c r="BJ173" s="17" t="s">
        <v>145</v>
      </c>
      <c r="BK173" s="144">
        <f t="shared" si="29"/>
        <v>0</v>
      </c>
      <c r="BL173" s="17" t="s">
        <v>283</v>
      </c>
      <c r="BM173" s="143" t="s">
        <v>2187</v>
      </c>
    </row>
    <row r="174" spans="2:65" s="1" customFormat="1" ht="16.5" customHeight="1">
      <c r="B174" s="32"/>
      <c r="C174" s="160" t="s">
        <v>634</v>
      </c>
      <c r="D174" s="160" t="s">
        <v>151</v>
      </c>
      <c r="E174" s="161" t="s">
        <v>2188</v>
      </c>
      <c r="F174" s="162" t="s">
        <v>2228</v>
      </c>
      <c r="G174" s="163" t="s">
        <v>1038</v>
      </c>
      <c r="H174" s="164">
        <v>1</v>
      </c>
      <c r="I174" s="165"/>
      <c r="J174" s="166">
        <f t="shared" si="20"/>
        <v>0</v>
      </c>
      <c r="K174" s="162" t="s">
        <v>1</v>
      </c>
      <c r="L174" s="167"/>
      <c r="M174" s="168" t="s">
        <v>1</v>
      </c>
      <c r="N174" s="169" t="s">
        <v>43</v>
      </c>
      <c r="P174" s="141">
        <f t="shared" si="21"/>
        <v>0</v>
      </c>
      <c r="Q174" s="141">
        <v>0</v>
      </c>
      <c r="R174" s="141">
        <f t="shared" si="22"/>
        <v>0</v>
      </c>
      <c r="S174" s="141">
        <v>0</v>
      </c>
      <c r="T174" s="142">
        <f t="shared" si="23"/>
        <v>0</v>
      </c>
      <c r="AR174" s="143" t="s">
        <v>473</v>
      </c>
      <c r="AT174" s="143" t="s">
        <v>151</v>
      </c>
      <c r="AU174" s="143" t="s">
        <v>145</v>
      </c>
      <c r="AY174" s="17" t="s">
        <v>136</v>
      </c>
      <c r="BE174" s="144">
        <f t="shared" si="24"/>
        <v>0</v>
      </c>
      <c r="BF174" s="144">
        <f t="shared" si="25"/>
        <v>0</v>
      </c>
      <c r="BG174" s="144">
        <f t="shared" si="26"/>
        <v>0</v>
      </c>
      <c r="BH174" s="144">
        <f t="shared" si="27"/>
        <v>0</v>
      </c>
      <c r="BI174" s="144">
        <f t="shared" si="28"/>
        <v>0</v>
      </c>
      <c r="BJ174" s="17" t="s">
        <v>145</v>
      </c>
      <c r="BK174" s="144">
        <f t="shared" si="29"/>
        <v>0</v>
      </c>
      <c r="BL174" s="17" t="s">
        <v>283</v>
      </c>
      <c r="BM174" s="143" t="s">
        <v>2189</v>
      </c>
    </row>
    <row r="175" spans="2:65" s="11" customFormat="1" ht="22.9" customHeight="1">
      <c r="B175" s="120"/>
      <c r="D175" s="121" t="s">
        <v>76</v>
      </c>
      <c r="E175" s="130" t="s">
        <v>2190</v>
      </c>
      <c r="F175" s="130" t="s">
        <v>2191</v>
      </c>
      <c r="I175" s="123"/>
      <c r="J175" s="131">
        <f>BK175</f>
        <v>0</v>
      </c>
      <c r="L175" s="120"/>
      <c r="M175" s="125"/>
      <c r="P175" s="126">
        <f>P176</f>
        <v>0</v>
      </c>
      <c r="R175" s="126">
        <f>R176</f>
        <v>0</v>
      </c>
      <c r="T175" s="127">
        <f>T176</f>
        <v>0</v>
      </c>
      <c r="AR175" s="121" t="s">
        <v>145</v>
      </c>
      <c r="AT175" s="128" t="s">
        <v>76</v>
      </c>
      <c r="AU175" s="128" t="s">
        <v>85</v>
      </c>
      <c r="AY175" s="121" t="s">
        <v>136</v>
      </c>
      <c r="BK175" s="129">
        <f>BK176</f>
        <v>0</v>
      </c>
    </row>
    <row r="176" spans="2:65" s="1" customFormat="1" ht="16.5" customHeight="1">
      <c r="B176" s="32"/>
      <c r="C176" s="132" t="s">
        <v>638</v>
      </c>
      <c r="D176" s="132" t="s">
        <v>139</v>
      </c>
      <c r="E176" s="133" t="s">
        <v>2192</v>
      </c>
      <c r="F176" s="134" t="s">
        <v>2229</v>
      </c>
      <c r="G176" s="135" t="s">
        <v>1038</v>
      </c>
      <c r="H176" s="136">
        <v>1</v>
      </c>
      <c r="I176" s="137"/>
      <c r="J176" s="138">
        <f>ROUND(I176*H176,2)</f>
        <v>0</v>
      </c>
      <c r="K176" s="134" t="s">
        <v>1</v>
      </c>
      <c r="L176" s="32"/>
      <c r="M176" s="186" t="s">
        <v>1</v>
      </c>
      <c r="N176" s="187" t="s">
        <v>43</v>
      </c>
      <c r="O176" s="188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AR176" s="143" t="s">
        <v>283</v>
      </c>
      <c r="AT176" s="143" t="s">
        <v>139</v>
      </c>
      <c r="AU176" s="143" t="s">
        <v>145</v>
      </c>
      <c r="AY176" s="17" t="s">
        <v>136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7" t="s">
        <v>145</v>
      </c>
      <c r="BK176" s="144">
        <f>ROUND(I176*H176,2)</f>
        <v>0</v>
      </c>
      <c r="BL176" s="17" t="s">
        <v>283</v>
      </c>
      <c r="BM176" s="143" t="s">
        <v>2193</v>
      </c>
    </row>
    <row r="177" spans="2:12" s="1" customFormat="1" ht="6.95" customHeight="1">
      <c r="B177" s="44"/>
      <c r="C177" s="45"/>
      <c r="D177" s="45"/>
      <c r="E177" s="45"/>
      <c r="F177" s="45"/>
      <c r="G177" s="45"/>
      <c r="H177" s="45"/>
      <c r="I177" s="45"/>
      <c r="J177" s="45"/>
      <c r="K177" s="45"/>
      <c r="L177" s="32"/>
    </row>
  </sheetData>
  <sheetProtection algorithmName="SHA-512" hashValue="abcXgp/4NZZ8D72lSVaVFHoIzoXOC1/XGWCab9N4Jyk+Nh3lltU5+37l6M2/DbxTewPtRndQQRVgGlRnoFlEwQ==" saltValue="7VjBEnCZql34PB/uD/m8Yw==" spinCount="100000" sheet="1" objects="1" scenarios="1" formatColumns="0" formatRows="0" autoFilter="0"/>
  <autoFilter ref="C119:K176" xr:uid="{00000000-0009-0000-0000-000003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8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2"/>
  <sheetViews>
    <sheetView showGridLines="0" topLeftCell="A107" workbookViewId="0">
      <selection activeCell="I131" sqref="I131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96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97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29" t="str">
        <f>'Rekapitulace stavby'!K6</f>
        <v>Revitalizace koupelen Domov Příbor, Masarykova 542, k.ú.Příbor</v>
      </c>
      <c r="F7" s="230"/>
      <c r="G7" s="230"/>
      <c r="H7" s="230"/>
      <c r="L7" s="20"/>
    </row>
    <row r="8" spans="2:46" s="1" customFormat="1" ht="12" customHeight="1">
      <c r="B8" s="32"/>
      <c r="D8" s="27" t="s">
        <v>98</v>
      </c>
      <c r="L8" s="32"/>
    </row>
    <row r="9" spans="2:46" s="1" customFormat="1" ht="16.5" customHeight="1">
      <c r="B9" s="32"/>
      <c r="E9" s="191" t="s">
        <v>2194</v>
      </c>
      <c r="F9" s="231"/>
      <c r="G9" s="231"/>
      <c r="H9" s="231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4. 11. 2025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2" t="str">
        <f>'Rekapitulace stavby'!E14</f>
        <v>Vyplň údaj</v>
      </c>
      <c r="F18" s="213"/>
      <c r="G18" s="213"/>
      <c r="H18" s="213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35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9"/>
      <c r="E27" s="218" t="s">
        <v>1</v>
      </c>
      <c r="F27" s="218"/>
      <c r="G27" s="218"/>
      <c r="H27" s="218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ROUND(J121,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5" t="s">
        <v>41</v>
      </c>
      <c r="E33" s="27" t="s">
        <v>42</v>
      </c>
      <c r="F33" s="91">
        <f>ROUND((SUM(BE121:BE131)),  2)</f>
        <v>0</v>
      </c>
      <c r="I33" s="92">
        <v>0.21</v>
      </c>
      <c r="J33" s="91">
        <f>ROUND(((SUM(BE121:BE131))*I33),  2)</f>
        <v>0</v>
      </c>
      <c r="L33" s="32"/>
    </row>
    <row r="34" spans="2:12" s="1" customFormat="1" ht="14.45" customHeight="1">
      <c r="B34" s="32"/>
      <c r="E34" s="27" t="s">
        <v>43</v>
      </c>
      <c r="F34" s="91">
        <f>ROUND((SUM(BF121:BF131)),  2)</f>
        <v>0</v>
      </c>
      <c r="I34" s="92">
        <v>0.12</v>
      </c>
      <c r="J34" s="91">
        <f>ROUND(((SUM(BF121:BF131))*I34),  2)</f>
        <v>0</v>
      </c>
      <c r="L34" s="32"/>
    </row>
    <row r="35" spans="2:12" s="1" customFormat="1" ht="14.45" hidden="1" customHeight="1">
      <c r="B35" s="32"/>
      <c r="E35" s="27" t="s">
        <v>44</v>
      </c>
      <c r="F35" s="91">
        <f>ROUND((SUM(BG121:BG131)),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91">
        <f>ROUND((SUM(BH121:BH131)),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91">
        <f>ROUND((SUM(BI121:BI131)),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100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29" t="str">
        <f>E7</f>
        <v>Revitalizace koupelen Domov Příbor, Masarykova 542, k.ú.Příbor</v>
      </c>
      <c r="F85" s="230"/>
      <c r="G85" s="230"/>
      <c r="H85" s="230"/>
      <c r="L85" s="32"/>
    </row>
    <row r="86" spans="2:47" s="1" customFormat="1" ht="12" customHeight="1">
      <c r="B86" s="32"/>
      <c r="C86" s="27" t="s">
        <v>98</v>
      </c>
      <c r="L86" s="32"/>
    </row>
    <row r="87" spans="2:47" s="1" customFormat="1" ht="16.5" customHeight="1">
      <c r="B87" s="32"/>
      <c r="E87" s="191" t="str">
        <f>E9</f>
        <v>0392 - Vedlejší rozpočtové náklady</v>
      </c>
      <c r="F87" s="231"/>
      <c r="G87" s="231"/>
      <c r="H87" s="231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Příbor</v>
      </c>
      <c r="I89" s="27" t="s">
        <v>22</v>
      </c>
      <c r="J89" s="52" t="str">
        <f>IF(J12="","",J12)</f>
        <v>4. 11. 2025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Domov Příbor, přísp.org., Masarykova 542, Příbor</v>
      </c>
      <c r="I91" s="27" t="s">
        <v>30</v>
      </c>
      <c r="J91" s="30" t="str">
        <f>E21</f>
        <v>Ing.Pavel KRÁTKÝ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>Hořák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101</v>
      </c>
      <c r="D94" s="93"/>
      <c r="E94" s="93"/>
      <c r="F94" s="93"/>
      <c r="G94" s="93"/>
      <c r="H94" s="93"/>
      <c r="I94" s="93"/>
      <c r="J94" s="102" t="s">
        <v>102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103</v>
      </c>
      <c r="J96" s="66">
        <f>J121</f>
        <v>0</v>
      </c>
      <c r="L96" s="32"/>
      <c r="AU96" s="17" t="s">
        <v>104</v>
      </c>
    </row>
    <row r="97" spans="2:12" s="8" customFormat="1" ht="24.95" customHeight="1">
      <c r="B97" s="104"/>
      <c r="D97" s="105" t="s">
        <v>2195</v>
      </c>
      <c r="E97" s="106"/>
      <c r="F97" s="106"/>
      <c r="G97" s="106"/>
      <c r="H97" s="106"/>
      <c r="I97" s="106"/>
      <c r="J97" s="107">
        <f>J122</f>
        <v>0</v>
      </c>
      <c r="L97" s="104"/>
    </row>
    <row r="98" spans="2:12" s="9" customFormat="1" ht="19.899999999999999" customHeight="1">
      <c r="B98" s="108"/>
      <c r="D98" s="109" t="s">
        <v>2196</v>
      </c>
      <c r="E98" s="110"/>
      <c r="F98" s="110"/>
      <c r="G98" s="110"/>
      <c r="H98" s="110"/>
      <c r="I98" s="110"/>
      <c r="J98" s="111">
        <f>J123</f>
        <v>0</v>
      </c>
      <c r="L98" s="108"/>
    </row>
    <row r="99" spans="2:12" s="9" customFormat="1" ht="19.899999999999999" customHeight="1">
      <c r="B99" s="108"/>
      <c r="D99" s="109" t="s">
        <v>2197</v>
      </c>
      <c r="E99" s="110"/>
      <c r="F99" s="110"/>
      <c r="G99" s="110"/>
      <c r="H99" s="110"/>
      <c r="I99" s="110"/>
      <c r="J99" s="111">
        <f>J126</f>
        <v>0</v>
      </c>
      <c r="L99" s="108"/>
    </row>
    <row r="100" spans="2:12" s="9" customFormat="1" ht="19.899999999999999" customHeight="1">
      <c r="B100" s="108"/>
      <c r="D100" s="109" t="s">
        <v>2198</v>
      </c>
      <c r="E100" s="110"/>
      <c r="F100" s="110"/>
      <c r="G100" s="110"/>
      <c r="H100" s="110"/>
      <c r="I100" s="110"/>
      <c r="J100" s="111">
        <f>J128</f>
        <v>0</v>
      </c>
      <c r="L100" s="108"/>
    </row>
    <row r="101" spans="2:12" s="9" customFormat="1" ht="19.899999999999999" customHeight="1">
      <c r="B101" s="108"/>
      <c r="D101" s="109" t="s">
        <v>2199</v>
      </c>
      <c r="E101" s="110"/>
      <c r="F101" s="110"/>
      <c r="G101" s="110"/>
      <c r="H101" s="110"/>
      <c r="I101" s="110"/>
      <c r="J101" s="111">
        <f>J130</f>
        <v>0</v>
      </c>
      <c r="L101" s="108"/>
    </row>
    <row r="102" spans="2:12" s="1" customFormat="1" ht="21.75" customHeight="1">
      <c r="B102" s="32"/>
      <c r="L102" s="32"/>
    </row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4.95" customHeight="1">
      <c r="B108" s="32"/>
      <c r="C108" s="21" t="s">
        <v>121</v>
      </c>
      <c r="L108" s="32"/>
    </row>
    <row r="109" spans="2:12" s="1" customFormat="1" ht="6.95" customHeight="1">
      <c r="B109" s="32"/>
      <c r="L109" s="32"/>
    </row>
    <row r="110" spans="2:12" s="1" customFormat="1" ht="12" customHeight="1">
      <c r="B110" s="32"/>
      <c r="C110" s="27" t="s">
        <v>16</v>
      </c>
      <c r="L110" s="32"/>
    </row>
    <row r="111" spans="2:12" s="1" customFormat="1" ht="16.5" customHeight="1">
      <c r="B111" s="32"/>
      <c r="E111" s="229" t="str">
        <f>E7</f>
        <v>Revitalizace koupelen Domov Příbor, Masarykova 542, k.ú.Příbor</v>
      </c>
      <c r="F111" s="230"/>
      <c r="G111" s="230"/>
      <c r="H111" s="230"/>
      <c r="L111" s="32"/>
    </row>
    <row r="112" spans="2:12" s="1" customFormat="1" ht="12" customHeight="1">
      <c r="B112" s="32"/>
      <c r="C112" s="27" t="s">
        <v>98</v>
      </c>
      <c r="L112" s="32"/>
    </row>
    <row r="113" spans="2:65" s="1" customFormat="1" ht="16.5" customHeight="1">
      <c r="B113" s="32"/>
      <c r="E113" s="191" t="str">
        <f>E9</f>
        <v>0392 - Vedlejší rozpočtové náklady</v>
      </c>
      <c r="F113" s="231"/>
      <c r="G113" s="231"/>
      <c r="H113" s="231"/>
      <c r="L113" s="32"/>
    </row>
    <row r="114" spans="2:65" s="1" customFormat="1" ht="6.95" customHeight="1">
      <c r="B114" s="32"/>
      <c r="L114" s="32"/>
    </row>
    <row r="115" spans="2:65" s="1" customFormat="1" ht="12" customHeight="1">
      <c r="B115" s="32"/>
      <c r="C115" s="27" t="s">
        <v>20</v>
      </c>
      <c r="F115" s="25" t="str">
        <f>F12</f>
        <v>Příbor</v>
      </c>
      <c r="I115" s="27" t="s">
        <v>22</v>
      </c>
      <c r="J115" s="52" t="str">
        <f>IF(J12="","",J12)</f>
        <v>4. 11. 2025</v>
      </c>
      <c r="L115" s="32"/>
    </row>
    <row r="116" spans="2:65" s="1" customFormat="1" ht="6.95" customHeight="1">
      <c r="B116" s="32"/>
      <c r="L116" s="32"/>
    </row>
    <row r="117" spans="2:65" s="1" customFormat="1" ht="15.2" customHeight="1">
      <c r="B117" s="32"/>
      <c r="C117" s="27" t="s">
        <v>24</v>
      </c>
      <c r="F117" s="25" t="str">
        <f>E15</f>
        <v>Domov Příbor, přísp.org., Masarykova 542, Příbor</v>
      </c>
      <c r="I117" s="27" t="s">
        <v>30</v>
      </c>
      <c r="J117" s="30" t="str">
        <f>E21</f>
        <v>Ing.Pavel KRÁTKÝ</v>
      </c>
      <c r="L117" s="32"/>
    </row>
    <row r="118" spans="2:65" s="1" customFormat="1" ht="15.2" customHeight="1">
      <c r="B118" s="32"/>
      <c r="C118" s="27" t="s">
        <v>28</v>
      </c>
      <c r="F118" s="25" t="str">
        <f>IF(E18="","",E18)</f>
        <v>Vyplň údaj</v>
      </c>
      <c r="I118" s="27" t="s">
        <v>34</v>
      </c>
      <c r="J118" s="30" t="str">
        <f>E24</f>
        <v>Hořák</v>
      </c>
      <c r="L118" s="32"/>
    </row>
    <row r="119" spans="2:65" s="1" customFormat="1" ht="10.35" customHeight="1">
      <c r="B119" s="32"/>
      <c r="L119" s="32"/>
    </row>
    <row r="120" spans="2:65" s="10" customFormat="1" ht="29.25" customHeight="1">
      <c r="B120" s="112"/>
      <c r="C120" s="113" t="s">
        <v>122</v>
      </c>
      <c r="D120" s="114" t="s">
        <v>62</v>
      </c>
      <c r="E120" s="114" t="s">
        <v>58</v>
      </c>
      <c r="F120" s="114" t="s">
        <v>59</v>
      </c>
      <c r="G120" s="114" t="s">
        <v>123</v>
      </c>
      <c r="H120" s="114" t="s">
        <v>124</v>
      </c>
      <c r="I120" s="114" t="s">
        <v>125</v>
      </c>
      <c r="J120" s="114" t="s">
        <v>102</v>
      </c>
      <c r="K120" s="115" t="s">
        <v>126</v>
      </c>
      <c r="L120" s="112"/>
      <c r="M120" s="59" t="s">
        <v>1</v>
      </c>
      <c r="N120" s="60" t="s">
        <v>41</v>
      </c>
      <c r="O120" s="60" t="s">
        <v>127</v>
      </c>
      <c r="P120" s="60" t="s">
        <v>128</v>
      </c>
      <c r="Q120" s="60" t="s">
        <v>129</v>
      </c>
      <c r="R120" s="60" t="s">
        <v>130</v>
      </c>
      <c r="S120" s="60" t="s">
        <v>131</v>
      </c>
      <c r="T120" s="61" t="s">
        <v>132</v>
      </c>
    </row>
    <row r="121" spans="2:65" s="1" customFormat="1" ht="22.9" customHeight="1">
      <c r="B121" s="32"/>
      <c r="C121" s="64" t="s">
        <v>133</v>
      </c>
      <c r="J121" s="116">
        <f>BK121</f>
        <v>0</v>
      </c>
      <c r="L121" s="32"/>
      <c r="M121" s="62"/>
      <c r="N121" s="53"/>
      <c r="O121" s="53"/>
      <c r="P121" s="117">
        <f>P122</f>
        <v>0</v>
      </c>
      <c r="Q121" s="53"/>
      <c r="R121" s="117">
        <f>R122</f>
        <v>0</v>
      </c>
      <c r="S121" s="53"/>
      <c r="T121" s="118">
        <f>T122</f>
        <v>0</v>
      </c>
      <c r="AT121" s="17" t="s">
        <v>76</v>
      </c>
      <c r="AU121" s="17" t="s">
        <v>104</v>
      </c>
      <c r="BK121" s="119">
        <f>BK122</f>
        <v>0</v>
      </c>
    </row>
    <row r="122" spans="2:65" s="11" customFormat="1" ht="25.9" customHeight="1">
      <c r="B122" s="120"/>
      <c r="D122" s="121" t="s">
        <v>76</v>
      </c>
      <c r="E122" s="122" t="s">
        <v>2200</v>
      </c>
      <c r="F122" s="122" t="s">
        <v>94</v>
      </c>
      <c r="I122" s="123"/>
      <c r="J122" s="124">
        <f>BK122</f>
        <v>0</v>
      </c>
      <c r="L122" s="120"/>
      <c r="M122" s="125"/>
      <c r="P122" s="126">
        <f>P123+P126+P128+P130</f>
        <v>0</v>
      </c>
      <c r="R122" s="126">
        <f>R123+R126+R128+R130</f>
        <v>0</v>
      </c>
      <c r="T122" s="127">
        <f>T123+T126+T128+T130</f>
        <v>0</v>
      </c>
      <c r="AR122" s="121" t="s">
        <v>181</v>
      </c>
      <c r="AT122" s="128" t="s">
        <v>76</v>
      </c>
      <c r="AU122" s="128" t="s">
        <v>77</v>
      </c>
      <c r="AY122" s="121" t="s">
        <v>136</v>
      </c>
      <c r="BK122" s="129">
        <f>BK123+BK126+BK128+BK130</f>
        <v>0</v>
      </c>
    </row>
    <row r="123" spans="2:65" s="11" customFormat="1" ht="22.9" customHeight="1">
      <c r="B123" s="120"/>
      <c r="D123" s="121" t="s">
        <v>76</v>
      </c>
      <c r="E123" s="130" t="s">
        <v>2201</v>
      </c>
      <c r="F123" s="130" t="s">
        <v>2202</v>
      </c>
      <c r="I123" s="123"/>
      <c r="J123" s="131">
        <f>BK123</f>
        <v>0</v>
      </c>
      <c r="L123" s="120"/>
      <c r="M123" s="125"/>
      <c r="P123" s="126">
        <f>SUM(P124:P125)</f>
        <v>0</v>
      </c>
      <c r="R123" s="126">
        <f>SUM(R124:R125)</f>
        <v>0</v>
      </c>
      <c r="T123" s="127">
        <f>SUM(T124:T125)</f>
        <v>0</v>
      </c>
      <c r="AR123" s="121" t="s">
        <v>181</v>
      </c>
      <c r="AT123" s="128" t="s">
        <v>76</v>
      </c>
      <c r="AU123" s="128" t="s">
        <v>85</v>
      </c>
      <c r="AY123" s="121" t="s">
        <v>136</v>
      </c>
      <c r="BK123" s="129">
        <f>SUM(BK124:BK125)</f>
        <v>0</v>
      </c>
    </row>
    <row r="124" spans="2:65" s="1" customFormat="1" ht="33" customHeight="1">
      <c r="B124" s="32"/>
      <c r="C124" s="132" t="s">
        <v>85</v>
      </c>
      <c r="D124" s="132" t="s">
        <v>139</v>
      </c>
      <c r="E124" s="133" t="s">
        <v>2203</v>
      </c>
      <c r="F124" s="134" t="s">
        <v>2204</v>
      </c>
      <c r="G124" s="135" t="s">
        <v>1038</v>
      </c>
      <c r="H124" s="136">
        <v>1</v>
      </c>
      <c r="I124" s="137"/>
      <c r="J124" s="138">
        <f>ROUND(I124*H124,2)</f>
        <v>0</v>
      </c>
      <c r="K124" s="134" t="s">
        <v>143</v>
      </c>
      <c r="L124" s="32"/>
      <c r="M124" s="139" t="s">
        <v>1</v>
      </c>
      <c r="N124" s="140" t="s">
        <v>43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2205</v>
      </c>
      <c r="AT124" s="143" t="s">
        <v>139</v>
      </c>
      <c r="AU124" s="143" t="s">
        <v>145</v>
      </c>
      <c r="AY124" s="17" t="s">
        <v>136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7" t="s">
        <v>145</v>
      </c>
      <c r="BK124" s="144">
        <f>ROUND(I124*H124,2)</f>
        <v>0</v>
      </c>
      <c r="BL124" s="17" t="s">
        <v>2205</v>
      </c>
      <c r="BM124" s="143" t="s">
        <v>2206</v>
      </c>
    </row>
    <row r="125" spans="2:65" s="12" customFormat="1" ht="11.25">
      <c r="B125" s="145"/>
      <c r="D125" s="146" t="s">
        <v>147</v>
      </c>
      <c r="E125" s="147" t="s">
        <v>1</v>
      </c>
      <c r="F125" s="148" t="s">
        <v>2207</v>
      </c>
      <c r="H125" s="149">
        <v>1</v>
      </c>
      <c r="I125" s="150"/>
      <c r="L125" s="145"/>
      <c r="M125" s="151"/>
      <c r="T125" s="152"/>
      <c r="AT125" s="147" t="s">
        <v>147</v>
      </c>
      <c r="AU125" s="147" t="s">
        <v>145</v>
      </c>
      <c r="AV125" s="12" t="s">
        <v>145</v>
      </c>
      <c r="AW125" s="12" t="s">
        <v>33</v>
      </c>
      <c r="AX125" s="12" t="s">
        <v>85</v>
      </c>
      <c r="AY125" s="147" t="s">
        <v>136</v>
      </c>
    </row>
    <row r="126" spans="2:65" s="11" customFormat="1" ht="22.9" customHeight="1">
      <c r="B126" s="120"/>
      <c r="D126" s="121" t="s">
        <v>76</v>
      </c>
      <c r="E126" s="130" t="s">
        <v>2208</v>
      </c>
      <c r="F126" s="130" t="s">
        <v>2209</v>
      </c>
      <c r="I126" s="123"/>
      <c r="J126" s="131">
        <f>BK126</f>
        <v>0</v>
      </c>
      <c r="L126" s="120"/>
      <c r="M126" s="125"/>
      <c r="P126" s="126">
        <f>P127</f>
        <v>0</v>
      </c>
      <c r="R126" s="126">
        <f>R127</f>
        <v>0</v>
      </c>
      <c r="T126" s="127">
        <f>T127</f>
        <v>0</v>
      </c>
      <c r="AR126" s="121" t="s">
        <v>181</v>
      </c>
      <c r="AT126" s="128" t="s">
        <v>76</v>
      </c>
      <c r="AU126" s="128" t="s">
        <v>85</v>
      </c>
      <c r="AY126" s="121" t="s">
        <v>136</v>
      </c>
      <c r="BK126" s="129">
        <f>BK127</f>
        <v>0</v>
      </c>
    </row>
    <row r="127" spans="2:65" s="1" customFormat="1" ht="49.15" customHeight="1">
      <c r="B127" s="32"/>
      <c r="C127" s="132" t="s">
        <v>145</v>
      </c>
      <c r="D127" s="132" t="s">
        <v>139</v>
      </c>
      <c r="E127" s="133" t="s">
        <v>2210</v>
      </c>
      <c r="F127" s="134" t="s">
        <v>2230</v>
      </c>
      <c r="G127" s="135" t="s">
        <v>1785</v>
      </c>
      <c r="H127" s="136">
        <v>1</v>
      </c>
      <c r="I127" s="137"/>
      <c r="J127" s="138">
        <f>ROUND(I127*H127,2)</f>
        <v>0</v>
      </c>
      <c r="K127" s="134" t="s">
        <v>143</v>
      </c>
      <c r="L127" s="32"/>
      <c r="M127" s="139" t="s">
        <v>1</v>
      </c>
      <c r="N127" s="140" t="s">
        <v>43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2205</v>
      </c>
      <c r="AT127" s="143" t="s">
        <v>139</v>
      </c>
      <c r="AU127" s="143" t="s">
        <v>145</v>
      </c>
      <c r="AY127" s="17" t="s">
        <v>136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7" t="s">
        <v>145</v>
      </c>
      <c r="BK127" s="144">
        <f>ROUND(I127*H127,2)</f>
        <v>0</v>
      </c>
      <c r="BL127" s="17" t="s">
        <v>2205</v>
      </c>
      <c r="BM127" s="143" t="s">
        <v>2211</v>
      </c>
    </row>
    <row r="128" spans="2:65" s="11" customFormat="1" ht="22.9" customHeight="1">
      <c r="B128" s="120"/>
      <c r="D128" s="121" t="s">
        <v>76</v>
      </c>
      <c r="E128" s="130" t="s">
        <v>2212</v>
      </c>
      <c r="F128" s="130" t="s">
        <v>2213</v>
      </c>
      <c r="I128" s="123"/>
      <c r="J128" s="131">
        <f>BK128</f>
        <v>0</v>
      </c>
      <c r="L128" s="120"/>
      <c r="M128" s="125"/>
      <c r="P128" s="126">
        <f>P129</f>
        <v>0</v>
      </c>
      <c r="R128" s="126">
        <f>R129</f>
        <v>0</v>
      </c>
      <c r="T128" s="127">
        <f>T129</f>
        <v>0</v>
      </c>
      <c r="AR128" s="121" t="s">
        <v>181</v>
      </c>
      <c r="AT128" s="128" t="s">
        <v>76</v>
      </c>
      <c r="AU128" s="128" t="s">
        <v>85</v>
      </c>
      <c r="AY128" s="121" t="s">
        <v>136</v>
      </c>
      <c r="BK128" s="129">
        <f>BK129</f>
        <v>0</v>
      </c>
    </row>
    <row r="129" spans="2:65" s="1" customFormat="1" ht="44.25" customHeight="1">
      <c r="B129" s="32"/>
      <c r="C129" s="132" t="s">
        <v>137</v>
      </c>
      <c r="D129" s="132" t="s">
        <v>139</v>
      </c>
      <c r="E129" s="133" t="s">
        <v>2214</v>
      </c>
      <c r="F129" s="134" t="s">
        <v>2231</v>
      </c>
      <c r="G129" s="135" t="s">
        <v>1785</v>
      </c>
      <c r="H129" s="136">
        <v>1</v>
      </c>
      <c r="I129" s="137"/>
      <c r="J129" s="138">
        <f>ROUND(I129*H129,2)</f>
        <v>0</v>
      </c>
      <c r="K129" s="134" t="s">
        <v>143</v>
      </c>
      <c r="L129" s="32"/>
      <c r="M129" s="139" t="s">
        <v>1</v>
      </c>
      <c r="N129" s="140" t="s">
        <v>43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2205</v>
      </c>
      <c r="AT129" s="143" t="s">
        <v>139</v>
      </c>
      <c r="AU129" s="143" t="s">
        <v>145</v>
      </c>
      <c r="AY129" s="17" t="s">
        <v>136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145</v>
      </c>
      <c r="BK129" s="144">
        <f>ROUND(I129*H129,2)</f>
        <v>0</v>
      </c>
      <c r="BL129" s="17" t="s">
        <v>2205</v>
      </c>
      <c r="BM129" s="143" t="s">
        <v>2215</v>
      </c>
    </row>
    <row r="130" spans="2:65" s="11" customFormat="1" ht="22.9" customHeight="1">
      <c r="B130" s="120"/>
      <c r="D130" s="121" t="s">
        <v>76</v>
      </c>
      <c r="E130" s="130" t="s">
        <v>2216</v>
      </c>
      <c r="F130" s="130" t="s">
        <v>2217</v>
      </c>
      <c r="I130" s="123"/>
      <c r="J130" s="131">
        <f>BK130</f>
        <v>0</v>
      </c>
      <c r="L130" s="120"/>
      <c r="M130" s="125"/>
      <c r="P130" s="126">
        <f>P131</f>
        <v>0</v>
      </c>
      <c r="R130" s="126">
        <f>R131</f>
        <v>0</v>
      </c>
      <c r="T130" s="127">
        <f>T131</f>
        <v>0</v>
      </c>
      <c r="AR130" s="121" t="s">
        <v>181</v>
      </c>
      <c r="AT130" s="128" t="s">
        <v>76</v>
      </c>
      <c r="AU130" s="128" t="s">
        <v>85</v>
      </c>
      <c r="AY130" s="121" t="s">
        <v>136</v>
      </c>
      <c r="BK130" s="129">
        <f>BK131</f>
        <v>0</v>
      </c>
    </row>
    <row r="131" spans="2:65" s="1" customFormat="1" ht="33" customHeight="1">
      <c r="B131" s="32"/>
      <c r="C131" s="132" t="s">
        <v>144</v>
      </c>
      <c r="D131" s="132" t="s">
        <v>139</v>
      </c>
      <c r="E131" s="133" t="s">
        <v>2218</v>
      </c>
      <c r="F131" s="134" t="s">
        <v>2232</v>
      </c>
      <c r="G131" s="135" t="s">
        <v>1038</v>
      </c>
      <c r="H131" s="136">
        <v>1</v>
      </c>
      <c r="I131" s="137"/>
      <c r="J131" s="138">
        <f>ROUND(I131*H131,2)</f>
        <v>0</v>
      </c>
      <c r="K131" s="134" t="s">
        <v>143</v>
      </c>
      <c r="L131" s="32"/>
      <c r="M131" s="186" t="s">
        <v>1</v>
      </c>
      <c r="N131" s="187" t="s">
        <v>43</v>
      </c>
      <c r="O131" s="188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AR131" s="143" t="s">
        <v>2205</v>
      </c>
      <c r="AT131" s="143" t="s">
        <v>139</v>
      </c>
      <c r="AU131" s="143" t="s">
        <v>145</v>
      </c>
      <c r="AY131" s="17" t="s">
        <v>136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145</v>
      </c>
      <c r="BK131" s="144">
        <f>ROUND(I131*H131,2)</f>
        <v>0</v>
      </c>
      <c r="BL131" s="17" t="s">
        <v>2205</v>
      </c>
      <c r="BM131" s="143" t="s">
        <v>2219</v>
      </c>
    </row>
    <row r="132" spans="2:65" s="1" customFormat="1" ht="6.95" customHeight="1">
      <c r="B132" s="44"/>
      <c r="C132" s="45"/>
      <c r="D132" s="45"/>
      <c r="E132" s="45"/>
      <c r="F132" s="45"/>
      <c r="G132" s="45"/>
      <c r="H132" s="45"/>
      <c r="I132" s="45"/>
      <c r="J132" s="45"/>
      <c r="K132" s="45"/>
      <c r="L132" s="32"/>
    </row>
  </sheetData>
  <sheetProtection algorithmName="SHA-512" hashValue="NFro233pB67u7DPwLJumZ6Wgi/RSbyDG6qRbhko0Pi3D/i6zOMtjCXxPjgss5kJjMwqjTbWYZmzWSVFAavljJw==" saltValue="xgji5qVPMokODwlX02eQxg==" spinCount="100000" sheet="1" objects="1" scenarios="1" formatColumns="0" formatRows="0" autoFilter="0"/>
  <autoFilter ref="C120:K131" xr:uid="{00000000-0009-0000-0000-000004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0321 - Architektonicko-st...</vt:lpstr>
      <vt:lpstr>0322 - Zdravotechnika, vy...</vt:lpstr>
      <vt:lpstr>0323 - Elektroinstalace</vt:lpstr>
      <vt:lpstr>0392 - Vedlejší rozpočtov...</vt:lpstr>
      <vt:lpstr>'0321 - Architektonicko-st...'!Názvy_tisku</vt:lpstr>
      <vt:lpstr>'0322 - Zdravotechnika, vy...'!Názvy_tisku</vt:lpstr>
      <vt:lpstr>'0323 - Elektroinstalace'!Názvy_tisku</vt:lpstr>
      <vt:lpstr>'0392 - Vedlejší rozpočtov...'!Názvy_tisku</vt:lpstr>
      <vt:lpstr>'Rekapitulace stavby'!Názvy_tisku</vt:lpstr>
      <vt:lpstr>'0321 - Architektonicko-st...'!Oblast_tisku</vt:lpstr>
      <vt:lpstr>'0322 - Zdravotechnika, vy...'!Oblast_tisku</vt:lpstr>
      <vt:lpstr>'0323 - Elektroinstalace'!Oblast_tisku</vt:lpstr>
      <vt:lpstr>'0392 - Vedlejší rozpočtov...'!Oblast_tisku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PC-HORAK\Antonin</dc:creator>
  <cp:lastModifiedBy>Antonín Hořák</cp:lastModifiedBy>
  <cp:lastPrinted>2025-11-13T09:20:42Z</cp:lastPrinted>
  <dcterms:created xsi:type="dcterms:W3CDTF">2025-11-13T09:17:12Z</dcterms:created>
  <dcterms:modified xsi:type="dcterms:W3CDTF">2025-11-13T09:20:50Z</dcterms:modified>
</cp:coreProperties>
</file>